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5365" windowHeight="15990" tabRatio="500" activeTab="1"/>
  </bookViews>
  <sheets>
    <sheet name="LICO-125 All" sheetId="1" r:id="rId1"/>
    <sheet name="Non-LICO ESH" sheetId="2" r:id="rId2"/>
    <sheet name="LICO-125 ESH" sheetId="3" r:id="rId3"/>
    <sheet name="Non-LICO Resid" sheetId="4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4" l="1"/>
  <c r="C77" i="2"/>
  <c r="C57" i="2"/>
  <c r="C37" i="2"/>
  <c r="C17" i="2"/>
  <c r="G18" i="2"/>
  <c r="C19" i="4" l="1"/>
  <c r="B17" i="4"/>
  <c r="C11" i="4"/>
  <c r="D11" i="4" s="1"/>
  <c r="E11" i="4" s="1"/>
  <c r="B11" i="4"/>
  <c r="C10" i="4"/>
  <c r="B10" i="4"/>
  <c r="C9" i="4"/>
  <c r="B9" i="4"/>
  <c r="D9" i="4"/>
  <c r="E9" i="4" s="1"/>
  <c r="C8" i="4"/>
  <c r="D8" i="4" s="1"/>
  <c r="E8" i="4" s="1"/>
  <c r="B8" i="4"/>
  <c r="C7" i="4"/>
  <c r="B7" i="4"/>
  <c r="D7" i="4"/>
  <c r="E7" i="4" s="1"/>
  <c r="B77" i="3"/>
  <c r="B67" i="3" s="1"/>
  <c r="C79" i="3"/>
  <c r="B69" i="3"/>
  <c r="B70" i="3"/>
  <c r="B71" i="3"/>
  <c r="B57" i="3"/>
  <c r="B47" i="3" s="1"/>
  <c r="C59" i="3"/>
  <c r="B51" i="3"/>
  <c r="B37" i="3"/>
  <c r="B27" i="3"/>
  <c r="C39" i="3"/>
  <c r="C37" i="3"/>
  <c r="C27" i="3" s="1"/>
  <c r="D27" i="3" s="1"/>
  <c r="E27" i="3" s="1"/>
  <c r="B28" i="3"/>
  <c r="B29" i="3"/>
  <c r="B30" i="3"/>
  <c r="B31" i="3"/>
  <c r="C31" i="3"/>
  <c r="D31" i="3"/>
  <c r="E31" i="3" s="1"/>
  <c r="B17" i="3"/>
  <c r="B7" i="3" s="1"/>
  <c r="C19" i="3"/>
  <c r="B77" i="2"/>
  <c r="B67" i="2"/>
  <c r="C79" i="2"/>
  <c r="C67" i="2"/>
  <c r="D67" i="2" s="1"/>
  <c r="E67" i="2" s="1"/>
  <c r="B68" i="2"/>
  <c r="B69" i="2"/>
  <c r="B70" i="2"/>
  <c r="B71" i="2"/>
  <c r="B57" i="2"/>
  <c r="B47" i="2" s="1"/>
  <c r="C59" i="2"/>
  <c r="B37" i="2"/>
  <c r="B27" i="2"/>
  <c r="C39" i="2"/>
  <c r="C27" i="2"/>
  <c r="D27" i="2" s="1"/>
  <c r="E27" i="2" s="1"/>
  <c r="B28" i="2"/>
  <c r="B29" i="2"/>
  <c r="B30" i="2"/>
  <c r="B31" i="2"/>
  <c r="C19" i="2"/>
  <c r="B17" i="2"/>
  <c r="C19" i="1"/>
  <c r="C11" i="2"/>
  <c r="B11" i="2"/>
  <c r="D11" i="2"/>
  <c r="E11" i="2" s="1"/>
  <c r="C10" i="2"/>
  <c r="B10" i="2"/>
  <c r="D10" i="2"/>
  <c r="E10" i="2" s="1"/>
  <c r="C9" i="2"/>
  <c r="B9" i="2"/>
  <c r="D9" i="2"/>
  <c r="E9" i="2" s="1"/>
  <c r="C8" i="2"/>
  <c r="B8" i="2"/>
  <c r="D8" i="2"/>
  <c r="E8" i="2" s="1"/>
  <c r="C7" i="2"/>
  <c r="B7" i="2"/>
  <c r="D7" i="2"/>
  <c r="E7" i="2" s="1"/>
  <c r="B17" i="1"/>
  <c r="B9" i="1"/>
  <c r="B11" i="1"/>
  <c r="D10" i="4" l="1"/>
  <c r="E10" i="4" s="1"/>
  <c r="C17" i="1"/>
  <c r="B8" i="1"/>
  <c r="B10" i="1"/>
  <c r="B7" i="1"/>
  <c r="B68" i="3"/>
  <c r="C77" i="3"/>
  <c r="C31" i="2"/>
  <c r="D31" i="2" s="1"/>
  <c r="E31" i="2" s="1"/>
  <c r="C30" i="2"/>
  <c r="D30" i="2" s="1"/>
  <c r="E30" i="2" s="1"/>
  <c r="C29" i="2"/>
  <c r="D29" i="2" s="1"/>
  <c r="E29" i="2" s="1"/>
  <c r="C28" i="2"/>
  <c r="D28" i="2" s="1"/>
  <c r="E28" i="2" s="1"/>
  <c r="B51" i="2"/>
  <c r="B50" i="2"/>
  <c r="B49" i="2"/>
  <c r="B48" i="2"/>
  <c r="C71" i="2"/>
  <c r="D71" i="2" s="1"/>
  <c r="E71" i="2" s="1"/>
  <c r="C70" i="2"/>
  <c r="D70" i="2" s="1"/>
  <c r="E70" i="2" s="1"/>
  <c r="C69" i="2"/>
  <c r="D69" i="2" s="1"/>
  <c r="E69" i="2" s="1"/>
  <c r="C68" i="2"/>
  <c r="D68" i="2" s="1"/>
  <c r="E68" i="2" s="1"/>
  <c r="B11" i="3"/>
  <c r="B10" i="3"/>
  <c r="B9" i="3"/>
  <c r="B8" i="3"/>
  <c r="C17" i="3"/>
  <c r="C30" i="3"/>
  <c r="D30" i="3" s="1"/>
  <c r="E30" i="3" s="1"/>
  <c r="C29" i="3"/>
  <c r="D29" i="3" s="1"/>
  <c r="E29" i="3" s="1"/>
  <c r="C28" i="3"/>
  <c r="D28" i="3" s="1"/>
  <c r="E28" i="3" s="1"/>
  <c r="B50" i="3"/>
  <c r="B49" i="3"/>
  <c r="B48" i="3"/>
  <c r="C57" i="3"/>
  <c r="C47" i="3" l="1"/>
  <c r="D47" i="3" s="1"/>
  <c r="E47" i="3" s="1"/>
  <c r="C48" i="3"/>
  <c r="D48" i="3" s="1"/>
  <c r="E48" i="3" s="1"/>
  <c r="C49" i="3"/>
  <c r="D49" i="3" s="1"/>
  <c r="E49" i="3" s="1"/>
  <c r="C50" i="3"/>
  <c r="D50" i="3" s="1"/>
  <c r="E50" i="3" s="1"/>
  <c r="C51" i="3"/>
  <c r="D51" i="3" s="1"/>
  <c r="E51" i="3" s="1"/>
  <c r="C7" i="3"/>
  <c r="D7" i="3" s="1"/>
  <c r="E7" i="3" s="1"/>
  <c r="C8" i="3"/>
  <c r="D8" i="3" s="1"/>
  <c r="E8" i="3" s="1"/>
  <c r="C9" i="3"/>
  <c r="D9" i="3" s="1"/>
  <c r="E9" i="3" s="1"/>
  <c r="C10" i="3"/>
  <c r="D10" i="3" s="1"/>
  <c r="E10" i="3" s="1"/>
  <c r="C11" i="3"/>
  <c r="D11" i="3" s="1"/>
  <c r="E11" i="3" s="1"/>
  <c r="C67" i="3"/>
  <c r="D67" i="3" s="1"/>
  <c r="E67" i="3" s="1"/>
  <c r="C68" i="3"/>
  <c r="D68" i="3" s="1"/>
  <c r="E68" i="3" s="1"/>
  <c r="C69" i="3"/>
  <c r="D69" i="3" s="1"/>
  <c r="E69" i="3" s="1"/>
  <c r="C70" i="3"/>
  <c r="D70" i="3" s="1"/>
  <c r="E70" i="3" s="1"/>
  <c r="C71" i="3"/>
  <c r="D71" i="3" s="1"/>
  <c r="E71" i="3" s="1"/>
  <c r="C47" i="2"/>
  <c r="D47" i="2" s="1"/>
  <c r="E47" i="2" s="1"/>
  <c r="C48" i="2"/>
  <c r="D48" i="2" s="1"/>
  <c r="E48" i="2" s="1"/>
  <c r="C49" i="2"/>
  <c r="D49" i="2" s="1"/>
  <c r="E49" i="2" s="1"/>
  <c r="C50" i="2"/>
  <c r="D50" i="2" s="1"/>
  <c r="E50" i="2" s="1"/>
  <c r="C51" i="2"/>
  <c r="D51" i="2" s="1"/>
  <c r="E51" i="2" s="1"/>
  <c r="C9" i="1"/>
  <c r="D9" i="1" s="1"/>
  <c r="E9" i="1" s="1"/>
  <c r="C11" i="1"/>
  <c r="D11" i="1" s="1"/>
  <c r="E11" i="1" s="1"/>
  <c r="C8" i="1"/>
  <c r="D8" i="1" s="1"/>
  <c r="E8" i="1" s="1"/>
  <c r="C7" i="1"/>
  <c r="D7" i="1" s="1"/>
  <c r="E7" i="1" s="1"/>
  <c r="C10" i="1"/>
  <c r="D10" i="1" s="1"/>
  <c r="E10" i="1" s="1"/>
</calcChain>
</file>

<file path=xl/sharedStrings.xml><?xml version="1.0" encoding="utf-8"?>
<sst xmlns="http://schemas.openxmlformats.org/spreadsheetml/2006/main" count="121" uniqueCount="20">
  <si>
    <t>Difference</t>
  </si>
  <si>
    <t>kWh</t>
  </si>
  <si>
    <t>$ / Month</t>
  </si>
  <si>
    <t>MH Proposed</t>
  </si>
  <si>
    <t>LICO-125 All</t>
  </si>
  <si>
    <t>Basic Charge</t>
  </si>
  <si>
    <t>1st Block</t>
  </si>
  <si>
    <t>Remainder</t>
  </si>
  <si>
    <t>First Block kWh</t>
  </si>
  <si>
    <t>% Diff</t>
  </si>
  <si>
    <t>Non-LICO ESH</t>
  </si>
  <si>
    <t>SUMMER</t>
  </si>
  <si>
    <t>SPRING</t>
  </si>
  <si>
    <t>FALL</t>
  </si>
  <si>
    <t>WINTER</t>
  </si>
  <si>
    <t>LICO-125 ESH</t>
  </si>
  <si>
    <t>Non-LICO Residential</t>
  </si>
  <si>
    <t>Recovery</t>
  </si>
  <si>
    <t>LICO</t>
  </si>
  <si>
    <t>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</si>
</sst>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&quot;$&quot;#,##0.00000_);\(&quot;$&quot;#,##0.00000\)"/>
    <numFmt numFmtId="165" formatCode="_(\ #\ ##0_);_(\(#\ ##0\)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name val="Calibri"/>
      <family val="2"/>
    </font>
    <font>
      <b/>
      <i/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164" fontId="4" fillId="0" borderId="0" xfId="0" applyNumberFormat="1" applyFont="1" applyFill="1" applyBorder="1"/>
    <xf numFmtId="165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8" fontId="0" fillId="0" borderId="0" xfId="0" applyNumberFormat="1"/>
    <xf numFmtId="165" fontId="0" fillId="0" borderId="0" xfId="0" applyNumberFormat="1"/>
    <xf numFmtId="165" fontId="4" fillId="0" borderId="0" xfId="0" applyNumberFormat="1" applyFont="1" applyBorder="1" applyAlignment="1">
      <alignment horizontal="left"/>
    </xf>
    <xf numFmtId="7" fontId="4" fillId="0" borderId="0" xfId="0" applyNumberFormat="1" applyFont="1" applyBorder="1" applyAlignment="1">
      <alignment horizontal="right"/>
    </xf>
    <xf numFmtId="10" fontId="4" fillId="0" borderId="0" xfId="1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/>
  </cellXfs>
  <cellStyles count="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ColWidth="11" defaultRowHeight="15.75" x14ac:dyDescent="0.25"/>
  <cols>
    <col min="1" max="1" width="15.5" customWidth="1"/>
    <col min="2" max="2" width="13.375" bestFit="1" customWidth="1"/>
    <col min="3" max="3" width="12" bestFit="1" customWidth="1"/>
    <col min="4" max="4" width="9.625" bestFit="1" customWidth="1"/>
    <col min="5" max="5" width="7.375" bestFit="1" customWidth="1"/>
    <col min="6" max="6" width="15.5" customWidth="1"/>
  </cols>
  <sheetData>
    <row r="1" spans="1:5" ht="21" x14ac:dyDescent="0.35">
      <c r="A1" s="13"/>
      <c r="B1" s="13"/>
      <c r="C1" s="13"/>
      <c r="D1" s="13"/>
      <c r="E1" s="13"/>
    </row>
    <row r="2" spans="1:5" x14ac:dyDescent="0.25">
      <c r="A2" s="1"/>
      <c r="B2" s="1"/>
      <c r="C2" s="1"/>
      <c r="D2" s="1"/>
      <c r="E2" s="2"/>
    </row>
    <row r="3" spans="1:5" x14ac:dyDescent="0.25">
      <c r="A3" s="16"/>
      <c r="B3" s="16"/>
      <c r="C3" s="1"/>
      <c r="D3" s="1"/>
      <c r="E3" s="1"/>
    </row>
    <row r="4" spans="1:5" ht="17.25" x14ac:dyDescent="0.3">
      <c r="A4" s="1"/>
      <c r="B4" s="14" t="s">
        <v>3</v>
      </c>
      <c r="C4" s="14" t="s">
        <v>4</v>
      </c>
      <c r="D4" s="1"/>
      <c r="E4" s="1"/>
    </row>
    <row r="6" spans="1:5" ht="16.5" thickBot="1" x14ac:dyDescent="0.3">
      <c r="A6" s="11" t="s">
        <v>1</v>
      </c>
      <c r="B6" s="12" t="s">
        <v>2</v>
      </c>
      <c r="C6" s="12" t="s">
        <v>2</v>
      </c>
      <c r="D6" s="12" t="s">
        <v>0</v>
      </c>
      <c r="E6" s="12" t="s">
        <v>9</v>
      </c>
    </row>
    <row r="7" spans="1:5" x14ac:dyDescent="0.25">
      <c r="A7" s="8">
        <v>250</v>
      </c>
      <c r="B7" s="9">
        <f>ROUND(B$16*MIN(A7,B$19)+B$17*MAX(A7-B$19,0)+B$15,2)</f>
        <v>29.83</v>
      </c>
      <c r="C7" s="9">
        <f>ROUND(C$16*MIN($A7,C$19)+C$17*MAX($A7-C$19,0)+C$15,2)</f>
        <v>11.39</v>
      </c>
      <c r="D7" s="9">
        <f>+C7-B7</f>
        <v>-18.439999999999998</v>
      </c>
      <c r="E7" s="10">
        <f>+D7/B7</f>
        <v>-0.61816962789138452</v>
      </c>
    </row>
    <row r="8" spans="1:5" x14ac:dyDescent="0.25">
      <c r="A8" s="8">
        <v>750</v>
      </c>
      <c r="B8" s="9">
        <f t="shared" ref="B8:B11" si="0">ROUND(B$16*MIN(A8,B$19)+B$17*MAX(A8-B$19,0)+B$15,2)</f>
        <v>72.61</v>
      </c>
      <c r="C8" s="9">
        <f t="shared" ref="C8:C11" si="1">ROUND(C$16*MIN($A8,C$19)+C$17*MAX($A8-C$19,0)+C$15,2)</f>
        <v>44.17</v>
      </c>
      <c r="D8" s="9">
        <f>+C8-B8</f>
        <v>-28.439999999999998</v>
      </c>
      <c r="E8" s="10">
        <f>+D8/B8</f>
        <v>-0.39168158655832525</v>
      </c>
    </row>
    <row r="9" spans="1:5" x14ac:dyDescent="0.25">
      <c r="A9" s="8">
        <v>1000</v>
      </c>
      <c r="B9" s="9">
        <f t="shared" si="0"/>
        <v>94</v>
      </c>
      <c r="C9" s="9">
        <f t="shared" si="1"/>
        <v>65.56</v>
      </c>
      <c r="D9" s="9">
        <f>+C9-B9</f>
        <v>-28.439999999999998</v>
      </c>
      <c r="E9" s="10">
        <f>+D9/B9</f>
        <v>-0.30255319148936166</v>
      </c>
    </row>
    <row r="10" spans="1:5" x14ac:dyDescent="0.25">
      <c r="A10" s="8">
        <v>2000</v>
      </c>
      <c r="B10" s="9">
        <f t="shared" si="0"/>
        <v>179.56</v>
      </c>
      <c r="C10" s="9">
        <f t="shared" si="1"/>
        <v>151.12</v>
      </c>
      <c r="D10" s="9">
        <f>+C10-B10</f>
        <v>-28.439999999999998</v>
      </c>
      <c r="E10" s="10">
        <f>+D10/B10</f>
        <v>-0.15838716863443972</v>
      </c>
    </row>
    <row r="11" spans="1:5" x14ac:dyDescent="0.25">
      <c r="A11" s="8">
        <v>5000</v>
      </c>
      <c r="B11" s="9">
        <f t="shared" si="0"/>
        <v>436.24</v>
      </c>
      <c r="C11" s="9">
        <f t="shared" si="1"/>
        <v>407.8</v>
      </c>
      <c r="D11" s="9">
        <f>+C11-B11</f>
        <v>-28.439999999999998</v>
      </c>
      <c r="E11" s="10">
        <f>+D11/B11</f>
        <v>-6.5193471483587007E-2</v>
      </c>
    </row>
    <row r="12" spans="1:5" x14ac:dyDescent="0.25">
      <c r="A12" s="3"/>
      <c r="B12" s="4"/>
      <c r="C12" s="4"/>
      <c r="D12" s="4"/>
      <c r="E12" s="5"/>
    </row>
    <row r="15" spans="1:5" x14ac:dyDescent="0.25">
      <c r="A15" t="s">
        <v>5</v>
      </c>
      <c r="B15" s="6">
        <v>8.44</v>
      </c>
      <c r="C15" s="6">
        <v>0</v>
      </c>
    </row>
    <row r="16" spans="1:5" x14ac:dyDescent="0.25">
      <c r="A16" t="s">
        <v>6</v>
      </c>
      <c r="B16">
        <v>8.5559999999999997E-2</v>
      </c>
      <c r="C16">
        <v>4.5560000000000003E-2</v>
      </c>
    </row>
    <row r="17" spans="1:5" x14ac:dyDescent="0.25">
      <c r="A17" t="s">
        <v>7</v>
      </c>
      <c r="B17">
        <f>B16</f>
        <v>8.5559999999999997E-2</v>
      </c>
      <c r="C17">
        <f>B17</f>
        <v>8.5559999999999997E-2</v>
      </c>
    </row>
    <row r="18" spans="1:5" x14ac:dyDescent="0.25">
      <c r="E18" s="6"/>
    </row>
    <row r="19" spans="1:5" x14ac:dyDescent="0.25">
      <c r="A19" t="s">
        <v>8</v>
      </c>
      <c r="B19">
        <v>500</v>
      </c>
      <c r="C19">
        <f>B19</f>
        <v>500</v>
      </c>
    </row>
    <row r="24" spans="1:5" x14ac:dyDescent="0.25">
      <c r="B24" s="6"/>
      <c r="D24" s="7"/>
    </row>
    <row r="26" spans="1:5" x14ac:dyDescent="0.25">
      <c r="B26" s="6"/>
    </row>
  </sheetData>
  <mergeCells count="1">
    <mergeCell ref="A3:B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/>
  </sheetViews>
  <sheetFormatPr defaultColWidth="11" defaultRowHeight="15.75" x14ac:dyDescent="0.25"/>
  <cols>
    <col min="1" max="3" width="15.5" customWidth="1"/>
    <col min="4" max="4" width="9.625" bestFit="1" customWidth="1"/>
    <col min="5" max="5" width="7.375" bestFit="1" customWidth="1"/>
    <col min="6" max="6" width="15.5" customWidth="1"/>
  </cols>
  <sheetData>
    <row r="1" spans="1:7" ht="21" x14ac:dyDescent="0.35">
      <c r="A1" s="13"/>
      <c r="B1" s="13"/>
      <c r="C1" s="13"/>
      <c r="D1" s="13"/>
      <c r="E1" s="13"/>
    </row>
    <row r="2" spans="1:7" x14ac:dyDescent="0.25">
      <c r="A2" s="1"/>
      <c r="B2" s="1"/>
      <c r="C2" s="1"/>
      <c r="D2" s="1"/>
      <c r="E2" s="2"/>
    </row>
    <row r="3" spans="1:7" ht="18.75" x14ac:dyDescent="0.3">
      <c r="A3" s="17" t="s">
        <v>11</v>
      </c>
      <c r="B3" s="17"/>
      <c r="C3" s="1"/>
      <c r="D3" s="1"/>
      <c r="E3" s="1"/>
    </row>
    <row r="4" spans="1:7" ht="17.25" x14ac:dyDescent="0.3">
      <c r="A4" s="1"/>
      <c r="B4" s="14" t="s">
        <v>3</v>
      </c>
      <c r="C4" s="14" t="s">
        <v>10</v>
      </c>
      <c r="D4" s="1"/>
      <c r="E4" s="1"/>
    </row>
    <row r="6" spans="1:7" ht="16.5" thickBot="1" x14ac:dyDescent="0.3">
      <c r="A6" s="11" t="s">
        <v>1</v>
      </c>
      <c r="B6" s="12" t="s">
        <v>2</v>
      </c>
      <c r="C6" s="12" t="s">
        <v>2</v>
      </c>
      <c r="D6" s="12" t="s">
        <v>0</v>
      </c>
      <c r="E6" s="12" t="s">
        <v>9</v>
      </c>
    </row>
    <row r="7" spans="1:7" x14ac:dyDescent="0.25">
      <c r="A7" s="8">
        <v>250</v>
      </c>
      <c r="B7" s="9">
        <f>ROUND(B$16*MIN(A7,B$19)+B$17*MAX(A7-B$19,0)+B$15,2)</f>
        <v>29.83</v>
      </c>
      <c r="C7" s="9">
        <f>ROUND(C$16*MIN($A7,C$19)+C$17*MAX($A7-C$19,0)+C$15,2)</f>
        <v>33.26</v>
      </c>
      <c r="D7" s="9">
        <f>+C7-B7</f>
        <v>3.4299999999999997</v>
      </c>
      <c r="E7" s="10">
        <f>+D7/B7</f>
        <v>0.11498491451558833</v>
      </c>
    </row>
    <row r="8" spans="1:7" x14ac:dyDescent="0.25">
      <c r="A8" s="8">
        <v>750</v>
      </c>
      <c r="B8" s="9">
        <f>ROUND(B$16*MIN(A8,B$19)+B$17*MAX(A8-B$19,0)+B$15,2)</f>
        <v>72.61</v>
      </c>
      <c r="C8" s="9">
        <f>ROUND(C$16*MIN($A8,C$19)+C$17*MAX($A8-C$19,0)+C$15,2)</f>
        <v>82.91</v>
      </c>
      <c r="D8" s="9">
        <f>+C8-B8</f>
        <v>10.299999999999997</v>
      </c>
      <c r="E8" s="10">
        <f>+D8/B8</f>
        <v>0.1418537391543864</v>
      </c>
    </row>
    <row r="9" spans="1:7" x14ac:dyDescent="0.25">
      <c r="A9" s="8">
        <v>1000</v>
      </c>
      <c r="B9" s="9">
        <f>ROUND(B$16*MIN(A9,B$19)+B$17*MAX(A9-B$19,0)+B$15,2)</f>
        <v>94</v>
      </c>
      <c r="C9" s="9">
        <f>ROUND(C$16*MIN($A9,C$19)+C$17*MAX($A9-C$19,0)+C$15,2)</f>
        <v>107.73</v>
      </c>
      <c r="D9" s="9">
        <f>+C9-B9</f>
        <v>13.730000000000004</v>
      </c>
      <c r="E9" s="10">
        <f>+D9/B9</f>
        <v>0.14606382978723409</v>
      </c>
    </row>
    <row r="10" spans="1:7" x14ac:dyDescent="0.25">
      <c r="A10" s="8">
        <v>2000</v>
      </c>
      <c r="B10" s="9">
        <f>ROUND(B$16*MIN(A10,B$19)+B$17*MAX(A10-B$19,0)+B$15,2)</f>
        <v>179.56</v>
      </c>
      <c r="C10" s="9">
        <f>ROUND(C$16*MIN($A10,C$19)+C$17*MAX($A10-C$19,0)+C$15,2)</f>
        <v>207.02</v>
      </c>
      <c r="D10" s="9">
        <f>+C10-B10</f>
        <v>27.460000000000008</v>
      </c>
      <c r="E10" s="10">
        <f>+D10/B10</f>
        <v>0.15292938293606598</v>
      </c>
    </row>
    <row r="11" spans="1:7" x14ac:dyDescent="0.25">
      <c r="A11" s="8">
        <v>5000</v>
      </c>
      <c r="B11" s="9">
        <f>ROUND(B$16*MIN(A11,B$19)+B$17*MAX(A11-B$19,0)+B$15,2)</f>
        <v>436.24</v>
      </c>
      <c r="C11" s="9">
        <f>ROUND(C$16*MIN($A11,C$19)+C$17*MAX($A11-C$19,0)+C$15,2)</f>
        <v>504.89</v>
      </c>
      <c r="D11" s="9">
        <f>+C11-B11</f>
        <v>68.649999999999977</v>
      </c>
      <c r="E11" s="10">
        <f>+D11/B11</f>
        <v>0.15736750412616904</v>
      </c>
    </row>
    <row r="12" spans="1:7" x14ac:dyDescent="0.25">
      <c r="A12" s="3"/>
      <c r="B12" s="4"/>
      <c r="C12" s="4"/>
      <c r="D12" s="4"/>
      <c r="E12" s="5"/>
    </row>
    <row r="14" spans="1:7" x14ac:dyDescent="0.25">
      <c r="G14" t="s">
        <v>17</v>
      </c>
    </row>
    <row r="15" spans="1:7" x14ac:dyDescent="0.25">
      <c r="A15" t="s">
        <v>5</v>
      </c>
      <c r="B15" s="6">
        <v>8.44</v>
      </c>
      <c r="C15" s="6">
        <v>8.44</v>
      </c>
    </row>
    <row r="16" spans="1:7" x14ac:dyDescent="0.25">
      <c r="A16" t="s">
        <v>6</v>
      </c>
      <c r="B16">
        <v>8.5559999999999997E-2</v>
      </c>
      <c r="C16">
        <v>4.5560000000000003E-2</v>
      </c>
      <c r="F16" t="s">
        <v>18</v>
      </c>
      <c r="G16" s="18">
        <v>9.6600000000000002E-3</v>
      </c>
    </row>
    <row r="17" spans="1:7" x14ac:dyDescent="0.25">
      <c r="A17" t="s">
        <v>7</v>
      </c>
      <c r="B17">
        <f>B16</f>
        <v>8.5559999999999997E-2</v>
      </c>
      <c r="C17" s="19">
        <f>B17+$G$18</f>
        <v>9.9289999999999989E-2</v>
      </c>
      <c r="F17" t="s">
        <v>19</v>
      </c>
      <c r="G17" s="18">
        <v>4.0699999999999998E-3</v>
      </c>
    </row>
    <row r="18" spans="1:7" x14ac:dyDescent="0.25">
      <c r="E18" s="6"/>
      <c r="G18" s="19">
        <f>SUM(G16:G17)</f>
        <v>1.3729999999999999E-2</v>
      </c>
    </row>
    <row r="19" spans="1:7" x14ac:dyDescent="0.25">
      <c r="A19" t="s">
        <v>8</v>
      </c>
      <c r="B19">
        <v>0</v>
      </c>
      <c r="C19">
        <f>B19</f>
        <v>0</v>
      </c>
    </row>
    <row r="23" spans="1:7" ht="18.75" x14ac:dyDescent="0.3">
      <c r="A23" s="17" t="s">
        <v>12</v>
      </c>
      <c r="B23" s="17"/>
      <c r="C23" s="1"/>
      <c r="D23" s="1"/>
      <c r="E23" s="1"/>
    </row>
    <row r="24" spans="1:7" ht="17.25" x14ac:dyDescent="0.3">
      <c r="A24" s="1"/>
      <c r="B24" s="14" t="s">
        <v>3</v>
      </c>
      <c r="C24" s="14" t="s">
        <v>10</v>
      </c>
      <c r="D24" s="1"/>
      <c r="E24" s="1"/>
    </row>
    <row r="26" spans="1:7" ht="16.5" thickBot="1" x14ac:dyDescent="0.3">
      <c r="A26" s="11" t="s">
        <v>1</v>
      </c>
      <c r="B26" s="12" t="s">
        <v>2</v>
      </c>
      <c r="C26" s="12" t="s">
        <v>2</v>
      </c>
      <c r="D26" s="12" t="s">
        <v>0</v>
      </c>
      <c r="E26" s="12" t="s">
        <v>9</v>
      </c>
    </row>
    <row r="27" spans="1:7" x14ac:dyDescent="0.25">
      <c r="A27" s="8">
        <v>250</v>
      </c>
      <c r="B27" s="9">
        <f>ROUND(B$36*MIN(A27,B$39)+B$37*MAX(A27-B$39,0)+B$35,2)</f>
        <v>29.83</v>
      </c>
      <c r="C27" s="9">
        <f>ROUND(C$36*MIN($A27,C$39)+C$37*MAX($A27-C$39,0)+C$35,2)</f>
        <v>25.2</v>
      </c>
      <c r="D27" s="9">
        <f>+C27-B27</f>
        <v>-4.629999999999999</v>
      </c>
      <c r="E27" s="10">
        <f>+D27/B27</f>
        <v>-0.15521287294669794</v>
      </c>
      <c r="G27" s="6"/>
    </row>
    <row r="28" spans="1:7" x14ac:dyDescent="0.25">
      <c r="A28" s="8">
        <v>750</v>
      </c>
      <c r="B28" s="9">
        <f>ROUND(B$36*MIN(A28,B$39)+B$37*MAX(A28-B$39,0)+B$35,2)</f>
        <v>72.61</v>
      </c>
      <c r="C28" s="9">
        <f>ROUND(C$36*MIN($A28,C$39)+C$37*MAX($A28-C$39,0)+C$35,2)</f>
        <v>74.849999999999994</v>
      </c>
      <c r="D28" s="9">
        <f>+C28-B28</f>
        <v>2.2399999999999949</v>
      </c>
      <c r="E28" s="10">
        <f>+D28/B28</f>
        <v>3.0849745214157759E-2</v>
      </c>
    </row>
    <row r="29" spans="1:7" x14ac:dyDescent="0.25">
      <c r="A29" s="8">
        <v>1000</v>
      </c>
      <c r="B29" s="9">
        <f>ROUND(B$36*MIN(A29,B$39)+B$37*MAX(A29-B$39,0)+B$35,2)</f>
        <v>94</v>
      </c>
      <c r="C29" s="9">
        <f>ROUND(C$36*MIN($A29,C$39)+C$37*MAX($A29-C$39,0)+C$35,2)</f>
        <v>99.67</v>
      </c>
      <c r="D29" s="9">
        <f>+C29-B29</f>
        <v>5.6700000000000017</v>
      </c>
      <c r="E29" s="10">
        <f>+D29/B29</f>
        <v>6.0319148936170228E-2</v>
      </c>
      <c r="G29" s="6"/>
    </row>
    <row r="30" spans="1:7" x14ac:dyDescent="0.25">
      <c r="A30" s="8">
        <v>2000</v>
      </c>
      <c r="B30" s="9">
        <f>ROUND(B$36*MIN(A30,B$39)+B$37*MAX(A30-B$39,0)+B$35,2)</f>
        <v>179.56</v>
      </c>
      <c r="C30" s="9">
        <f>ROUND(C$36*MIN($A30,C$39)+C$37*MAX($A30-C$39,0)+C$35,2)</f>
        <v>198.96</v>
      </c>
      <c r="D30" s="9">
        <f>+C30-B30</f>
        <v>19.400000000000006</v>
      </c>
      <c r="E30" s="10">
        <f>+D30/B30</f>
        <v>0.10804188015148143</v>
      </c>
    </row>
    <row r="31" spans="1:7" x14ac:dyDescent="0.25">
      <c r="A31" s="8">
        <v>5000</v>
      </c>
      <c r="B31" s="9">
        <f>ROUND(B$36*MIN(A31,B$39)+B$37*MAX(A31-B$39,0)+B$35,2)</f>
        <v>436.24</v>
      </c>
      <c r="C31" s="9">
        <f>ROUND(C$36*MIN($A31,C$39)+C$37*MAX($A31-C$39,0)+C$35,2)</f>
        <v>496.83</v>
      </c>
      <c r="D31" s="9">
        <f>+C31-B31</f>
        <v>60.589999999999975</v>
      </c>
      <c r="E31" s="10">
        <f>+D31/B31</f>
        <v>0.13889143590684022</v>
      </c>
    </row>
    <row r="32" spans="1:7" x14ac:dyDescent="0.25">
      <c r="A32" s="3"/>
      <c r="B32" s="4"/>
      <c r="C32" s="4"/>
      <c r="D32" s="4"/>
      <c r="E32" s="5"/>
    </row>
    <row r="35" spans="1:5" x14ac:dyDescent="0.25">
      <c r="A35" t="s">
        <v>5</v>
      </c>
      <c r="B35" s="6">
        <v>8.44</v>
      </c>
      <c r="C35" s="6">
        <v>8.44</v>
      </c>
    </row>
    <row r="36" spans="1:5" x14ac:dyDescent="0.25">
      <c r="A36" t="s">
        <v>6</v>
      </c>
      <c r="B36">
        <v>8.5559999999999997E-2</v>
      </c>
      <c r="C36">
        <v>4.5560000000000003E-2</v>
      </c>
    </row>
    <row r="37" spans="1:5" x14ac:dyDescent="0.25">
      <c r="A37" t="s">
        <v>7</v>
      </c>
      <c r="B37">
        <f>B36</f>
        <v>8.5559999999999997E-2</v>
      </c>
      <c r="C37" s="19">
        <f>B37+$G$18</f>
        <v>9.9289999999999989E-2</v>
      </c>
    </row>
    <row r="38" spans="1:5" x14ac:dyDescent="0.25">
      <c r="E38" s="6"/>
    </row>
    <row r="39" spans="1:5" x14ac:dyDescent="0.25">
      <c r="A39" t="s">
        <v>8</v>
      </c>
      <c r="B39">
        <v>150</v>
      </c>
      <c r="C39">
        <f>B39</f>
        <v>150</v>
      </c>
    </row>
    <row r="43" spans="1:5" ht="18.75" x14ac:dyDescent="0.3">
      <c r="A43" s="17" t="s">
        <v>13</v>
      </c>
      <c r="B43" s="17"/>
      <c r="C43" s="1"/>
      <c r="D43" s="1"/>
      <c r="E43" s="1"/>
    </row>
    <row r="44" spans="1:5" ht="17.25" x14ac:dyDescent="0.3">
      <c r="A44" s="1"/>
      <c r="B44" s="14" t="s">
        <v>3</v>
      </c>
      <c r="C44" s="14" t="s">
        <v>10</v>
      </c>
      <c r="D44" s="1"/>
      <c r="E44" s="1"/>
    </row>
    <row r="46" spans="1:5" ht="16.5" thickBot="1" x14ac:dyDescent="0.3">
      <c r="A46" s="11" t="s">
        <v>1</v>
      </c>
      <c r="B46" s="12" t="s">
        <v>2</v>
      </c>
      <c r="C46" s="12" t="s">
        <v>2</v>
      </c>
      <c r="D46" s="12" t="s">
        <v>0</v>
      </c>
      <c r="E46" s="12" t="s">
        <v>9</v>
      </c>
    </row>
    <row r="47" spans="1:5" x14ac:dyDescent="0.25">
      <c r="A47" s="8">
        <v>250</v>
      </c>
      <c r="B47" s="9">
        <f>ROUND(B$56*MIN(A47,B$59)+B$57*MAX(A47-B$59,0)+B$55,2)</f>
        <v>29.83</v>
      </c>
      <c r="C47" s="9">
        <f>ROUND(C$56*MIN($A47,C$59)+C$57*MAX($A47-C$59,0)+C$55,2)</f>
        <v>19.829999999999998</v>
      </c>
      <c r="D47" s="9">
        <f>+C47-B47</f>
        <v>-10</v>
      </c>
      <c r="E47" s="10">
        <f>+D47/B47</f>
        <v>-0.33523298692591352</v>
      </c>
    </row>
    <row r="48" spans="1:5" x14ac:dyDescent="0.25">
      <c r="A48" s="8">
        <v>750</v>
      </c>
      <c r="B48" s="9">
        <f>ROUND(B$56*MIN(A48,B$59)+B$57*MAX(A48-B$59,0)+B$55,2)</f>
        <v>72.61</v>
      </c>
      <c r="C48" s="9">
        <f>ROUND(C$56*MIN($A48,C$59)+C$57*MAX($A48-C$59,0)+C$55,2)</f>
        <v>69.48</v>
      </c>
      <c r="D48" s="9">
        <f>+C48-B48</f>
        <v>-3.1299999999999955</v>
      </c>
      <c r="E48" s="10">
        <f>+D48/B48</f>
        <v>-4.310701005371155E-2</v>
      </c>
    </row>
    <row r="49" spans="1:5" x14ac:dyDescent="0.25">
      <c r="A49" s="8">
        <v>1000</v>
      </c>
      <c r="B49" s="9">
        <f>ROUND(B$56*MIN(A49,B$59)+B$57*MAX(A49-B$59,0)+B$55,2)</f>
        <v>94</v>
      </c>
      <c r="C49" s="9">
        <f>ROUND(C$56*MIN($A49,C$59)+C$57*MAX($A49-C$59,0)+C$55,2)</f>
        <v>94.3</v>
      </c>
      <c r="D49" s="9">
        <f>+C49-B49</f>
        <v>0.29999999999999716</v>
      </c>
      <c r="E49" s="10">
        <f>+D49/B49</f>
        <v>3.1914893617020976E-3</v>
      </c>
    </row>
    <row r="50" spans="1:5" x14ac:dyDescent="0.25">
      <c r="A50" s="8">
        <v>2000</v>
      </c>
      <c r="B50" s="9">
        <f>ROUND(B$56*MIN(A50,B$59)+B$57*MAX(A50-B$59,0)+B$55,2)</f>
        <v>179.56</v>
      </c>
      <c r="C50" s="9">
        <f>ROUND(C$56*MIN($A50,C$59)+C$57*MAX($A50-C$59,0)+C$55,2)</f>
        <v>193.59</v>
      </c>
      <c r="D50" s="9">
        <f>+C50-B50</f>
        <v>14.030000000000001</v>
      </c>
      <c r="E50" s="10">
        <f>+D50/B50</f>
        <v>7.8135442192024951E-2</v>
      </c>
    </row>
    <row r="51" spans="1:5" x14ac:dyDescent="0.25">
      <c r="A51" s="8">
        <v>5000</v>
      </c>
      <c r="B51" s="9">
        <f>ROUND(B$56*MIN(A51,B$59)+B$57*MAX(A51-B$59,0)+B$55,2)</f>
        <v>436.24</v>
      </c>
      <c r="C51" s="9">
        <f>ROUND(C$56*MIN($A51,C$59)+C$57*MAX($A51-C$59,0)+C$55,2)</f>
        <v>491.46</v>
      </c>
      <c r="D51" s="9">
        <f>+C51-B51</f>
        <v>55.21999999999997</v>
      </c>
      <c r="E51" s="10">
        <f>+D51/B51</f>
        <v>0.12658169814780848</v>
      </c>
    </row>
    <row r="52" spans="1:5" x14ac:dyDescent="0.25">
      <c r="A52" s="3"/>
      <c r="B52" s="4"/>
      <c r="C52" s="4"/>
      <c r="D52" s="4"/>
      <c r="E52" s="5"/>
    </row>
    <row r="55" spans="1:5" x14ac:dyDescent="0.25">
      <c r="A55" t="s">
        <v>5</v>
      </c>
      <c r="B55" s="6">
        <v>8.44</v>
      </c>
      <c r="C55" s="6">
        <v>8.44</v>
      </c>
    </row>
    <row r="56" spans="1:5" x14ac:dyDescent="0.25">
      <c r="A56" t="s">
        <v>6</v>
      </c>
      <c r="B56">
        <v>8.5559999999999997E-2</v>
      </c>
      <c r="C56">
        <v>4.5560000000000003E-2</v>
      </c>
    </row>
    <row r="57" spans="1:5" x14ac:dyDescent="0.25">
      <c r="A57" t="s">
        <v>7</v>
      </c>
      <c r="B57">
        <f>B56</f>
        <v>8.5559999999999997E-2</v>
      </c>
      <c r="C57" s="19">
        <f>B57+$G$18</f>
        <v>9.9289999999999989E-2</v>
      </c>
    </row>
    <row r="58" spans="1:5" x14ac:dyDescent="0.25">
      <c r="E58" s="6"/>
    </row>
    <row r="59" spans="1:5" x14ac:dyDescent="0.25">
      <c r="A59" t="s">
        <v>8</v>
      </c>
      <c r="B59">
        <v>250</v>
      </c>
      <c r="C59">
        <f>B59</f>
        <v>250</v>
      </c>
    </row>
    <row r="63" spans="1:5" ht="18.75" x14ac:dyDescent="0.3">
      <c r="A63" s="17" t="s">
        <v>14</v>
      </c>
      <c r="B63" s="17"/>
      <c r="C63" s="1"/>
      <c r="D63" s="1"/>
      <c r="E63" s="1"/>
    </row>
    <row r="64" spans="1:5" ht="17.25" x14ac:dyDescent="0.3">
      <c r="A64" s="1"/>
      <c r="B64" s="14" t="s">
        <v>3</v>
      </c>
      <c r="C64" s="14" t="s">
        <v>10</v>
      </c>
      <c r="D64" s="1"/>
      <c r="E64" s="1"/>
    </row>
    <row r="66" spans="1:5" ht="16.5" thickBot="1" x14ac:dyDescent="0.3">
      <c r="A66" s="11" t="s">
        <v>1</v>
      </c>
      <c r="B66" s="12" t="s">
        <v>2</v>
      </c>
      <c r="C66" s="12" t="s">
        <v>2</v>
      </c>
      <c r="D66" s="12" t="s">
        <v>0</v>
      </c>
      <c r="E66" s="12" t="s">
        <v>9</v>
      </c>
    </row>
    <row r="67" spans="1:5" x14ac:dyDescent="0.25">
      <c r="A67" s="8">
        <v>250</v>
      </c>
      <c r="B67" s="9">
        <f>ROUND(B$76*MIN(A67,B$79)+B$77*MAX(A67-B$79,0)+B$75,2)</f>
        <v>29.83</v>
      </c>
      <c r="C67" s="9">
        <f>ROUND(C$76*MIN($A67,C$79)+C$77*MAX($A67-C$79,0)+C$75,2)</f>
        <v>19.829999999999998</v>
      </c>
      <c r="D67" s="9">
        <f>+C67-B67</f>
        <v>-10</v>
      </c>
      <c r="E67" s="10">
        <f>+D67/B67</f>
        <v>-0.33523298692591352</v>
      </c>
    </row>
    <row r="68" spans="1:5" x14ac:dyDescent="0.25">
      <c r="A68" s="8">
        <v>750</v>
      </c>
      <c r="B68" s="9">
        <f>ROUND(B$76*MIN(A68,B$79)+B$77*MAX(A68-B$79,0)+B$75,2)</f>
        <v>72.61</v>
      </c>
      <c r="C68" s="9">
        <f>ROUND(C$76*MIN($A68,C$79)+C$77*MAX($A68-C$79,0)+C$75,2)</f>
        <v>56.04</v>
      </c>
      <c r="D68" s="9">
        <f>+C68-B68</f>
        <v>-16.57</v>
      </c>
      <c r="E68" s="10">
        <f>+D68/B68</f>
        <v>-0.22820548133865859</v>
      </c>
    </row>
    <row r="69" spans="1:5" x14ac:dyDescent="0.25">
      <c r="A69" s="8">
        <v>1000</v>
      </c>
      <c r="B69" s="9">
        <f>ROUND(B$76*MIN(A69,B$79)+B$77*MAX(A69-B$79,0)+B$75,2)</f>
        <v>94</v>
      </c>
      <c r="C69" s="9">
        <f>ROUND(C$76*MIN($A69,C$79)+C$77*MAX($A69-C$79,0)+C$75,2)</f>
        <v>80.87</v>
      </c>
      <c r="D69" s="9">
        <f>+C69-B69</f>
        <v>-13.129999999999995</v>
      </c>
      <c r="E69" s="10">
        <f>+D69/B69</f>
        <v>-0.13968085106382974</v>
      </c>
    </row>
    <row r="70" spans="1:5" x14ac:dyDescent="0.25">
      <c r="A70" s="8">
        <v>2000</v>
      </c>
      <c r="B70" s="9">
        <f>ROUND(B$76*MIN(A70,B$79)+B$77*MAX(A70-B$79,0)+B$75,2)</f>
        <v>179.56</v>
      </c>
      <c r="C70" s="9">
        <f>ROUND(C$76*MIN($A70,C$79)+C$77*MAX($A70-C$79,0)+C$75,2)</f>
        <v>180.16</v>
      </c>
      <c r="D70" s="9">
        <f>+C70-B70</f>
        <v>0.59999999999999432</v>
      </c>
      <c r="E70" s="10">
        <f>+D70/B70</f>
        <v>3.3415014479839292E-3</v>
      </c>
    </row>
    <row r="71" spans="1:5" x14ac:dyDescent="0.25">
      <c r="A71" s="8">
        <v>5000</v>
      </c>
      <c r="B71" s="9">
        <f>ROUND(B$76*MIN(A71,B$79)+B$77*MAX(A71-B$79,0)+B$75,2)</f>
        <v>436.24</v>
      </c>
      <c r="C71" s="9">
        <f>ROUND(C$76*MIN($A71,C$79)+C$77*MAX($A71-C$79,0)+C$75,2)</f>
        <v>478.03</v>
      </c>
      <c r="D71" s="9">
        <f>+C71-B71</f>
        <v>41.789999999999964</v>
      </c>
      <c r="E71" s="10">
        <f>+D71/B71</f>
        <v>9.5795892169447922E-2</v>
      </c>
    </row>
    <row r="72" spans="1:5" x14ac:dyDescent="0.25">
      <c r="A72" s="3"/>
      <c r="B72" s="4"/>
      <c r="C72" s="4"/>
      <c r="D72" s="4"/>
      <c r="E72" s="5"/>
    </row>
    <row r="75" spans="1:5" x14ac:dyDescent="0.25">
      <c r="A75" t="s">
        <v>5</v>
      </c>
      <c r="B75" s="6">
        <v>8.44</v>
      </c>
      <c r="C75" s="6">
        <v>8.44</v>
      </c>
    </row>
    <row r="76" spans="1:5" x14ac:dyDescent="0.25">
      <c r="A76" t="s">
        <v>6</v>
      </c>
      <c r="B76">
        <v>8.5559999999999997E-2</v>
      </c>
      <c r="C76">
        <v>4.5560000000000003E-2</v>
      </c>
    </row>
    <row r="77" spans="1:5" x14ac:dyDescent="0.25">
      <c r="A77" t="s">
        <v>7</v>
      </c>
      <c r="B77">
        <f>B76</f>
        <v>8.5559999999999997E-2</v>
      </c>
      <c r="C77" s="19">
        <f>B77+$G$18</f>
        <v>9.9289999999999989E-2</v>
      </c>
    </row>
    <row r="78" spans="1:5" x14ac:dyDescent="0.25">
      <c r="E78" s="6"/>
    </row>
    <row r="79" spans="1:5" x14ac:dyDescent="0.25">
      <c r="A79" t="s">
        <v>8</v>
      </c>
      <c r="B79">
        <v>500</v>
      </c>
      <c r="C79">
        <f>B79</f>
        <v>500</v>
      </c>
    </row>
  </sheetData>
  <mergeCells count="4">
    <mergeCell ref="A3:B3"/>
    <mergeCell ref="A23:B23"/>
    <mergeCell ref="A43:B43"/>
    <mergeCell ref="A63:B6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/>
  </sheetViews>
  <sheetFormatPr defaultColWidth="11" defaultRowHeight="15.75" x14ac:dyDescent="0.25"/>
  <cols>
    <col min="1" max="1" width="13.5" customWidth="1"/>
    <col min="3" max="3" width="13.125" bestFit="1" customWidth="1"/>
  </cols>
  <sheetData>
    <row r="1" spans="1:5" ht="21" x14ac:dyDescent="0.35">
      <c r="A1" s="13"/>
      <c r="B1" s="13"/>
      <c r="C1" s="13"/>
      <c r="D1" s="13"/>
      <c r="E1" s="13"/>
    </row>
    <row r="2" spans="1:5" x14ac:dyDescent="0.25">
      <c r="A2" s="1"/>
      <c r="B2" s="1"/>
      <c r="C2" s="1"/>
      <c r="D2" s="1"/>
      <c r="E2" s="2"/>
    </row>
    <row r="3" spans="1:5" ht="18.75" x14ac:dyDescent="0.3">
      <c r="A3" s="17" t="s">
        <v>11</v>
      </c>
      <c r="B3" s="17"/>
      <c r="C3" s="1"/>
      <c r="D3" s="1"/>
      <c r="E3" s="1"/>
    </row>
    <row r="4" spans="1:5" ht="17.25" x14ac:dyDescent="0.3">
      <c r="A4" s="1"/>
      <c r="B4" s="14" t="s">
        <v>3</v>
      </c>
      <c r="C4" s="14" t="s">
        <v>15</v>
      </c>
      <c r="D4" s="1"/>
      <c r="E4" s="1"/>
    </row>
    <row r="6" spans="1:5" ht="16.5" thickBot="1" x14ac:dyDescent="0.3">
      <c r="A6" s="11" t="s">
        <v>1</v>
      </c>
      <c r="B6" s="12" t="s">
        <v>2</v>
      </c>
      <c r="C6" s="12" t="s">
        <v>2</v>
      </c>
      <c r="D6" s="12" t="s">
        <v>0</v>
      </c>
      <c r="E6" s="12" t="s">
        <v>9</v>
      </c>
    </row>
    <row r="7" spans="1:5" x14ac:dyDescent="0.25">
      <c r="A7" s="8">
        <v>250</v>
      </c>
      <c r="B7" s="9">
        <f>ROUND(B$16*MIN(A7,B$19)+B$17*MAX(A7-B$19,0)+B$15,2)</f>
        <v>29.83</v>
      </c>
      <c r="C7" s="9">
        <f>ROUND(C$16*MIN($A7,C$19)+C$17*MAX($A7-C$19,0)+C$15,2)</f>
        <v>11.39</v>
      </c>
      <c r="D7" s="9">
        <f>+C7-B7</f>
        <v>-18.439999999999998</v>
      </c>
      <c r="E7" s="10">
        <f>+D7/B7</f>
        <v>-0.61816962789138452</v>
      </c>
    </row>
    <row r="8" spans="1:5" x14ac:dyDescent="0.25">
      <c r="A8" s="8">
        <v>750</v>
      </c>
      <c r="B8" s="9">
        <f>ROUND(B$16*MIN(A8,B$19)+B$17*MAX(A8-B$19,0)+B$15,2)</f>
        <v>72.61</v>
      </c>
      <c r="C8" s="9">
        <f>ROUND(C$16*MIN($A8,C$19)+C$17*MAX($A8-C$19,0)+C$15,2)</f>
        <v>44.17</v>
      </c>
      <c r="D8" s="9">
        <f>+C8-B8</f>
        <v>-28.439999999999998</v>
      </c>
      <c r="E8" s="10">
        <f>+D8/B8</f>
        <v>-0.39168158655832525</v>
      </c>
    </row>
    <row r="9" spans="1:5" x14ac:dyDescent="0.25">
      <c r="A9" s="8">
        <v>1000</v>
      </c>
      <c r="B9" s="9">
        <f>ROUND(B$16*MIN(A9,B$19)+B$17*MAX(A9-B$19,0)+B$15,2)</f>
        <v>94</v>
      </c>
      <c r="C9" s="9">
        <f>ROUND(C$16*MIN($A9,C$19)+C$17*MAX($A9-C$19,0)+C$15,2)</f>
        <v>65.56</v>
      </c>
      <c r="D9" s="9">
        <f>+C9-B9</f>
        <v>-28.439999999999998</v>
      </c>
      <c r="E9" s="10">
        <f>+D9/B9</f>
        <v>-0.30255319148936166</v>
      </c>
    </row>
    <row r="10" spans="1:5" x14ac:dyDescent="0.25">
      <c r="A10" s="8">
        <v>2000</v>
      </c>
      <c r="B10" s="9">
        <f>ROUND(B$16*MIN(A10,B$19)+B$17*MAX(A10-B$19,0)+B$15,2)</f>
        <v>179.56</v>
      </c>
      <c r="C10" s="9">
        <f>ROUND(C$16*MIN($A10,C$19)+C$17*MAX($A10-C$19,0)+C$15,2)</f>
        <v>151.12</v>
      </c>
      <c r="D10" s="9">
        <f>+C10-B10</f>
        <v>-28.439999999999998</v>
      </c>
      <c r="E10" s="10">
        <f>+D10/B10</f>
        <v>-0.15838716863443972</v>
      </c>
    </row>
    <row r="11" spans="1:5" x14ac:dyDescent="0.25">
      <c r="A11" s="8">
        <v>5000</v>
      </c>
      <c r="B11" s="9">
        <f>ROUND(B$16*MIN(A11,B$19)+B$17*MAX(A11-B$19,0)+B$15,2)</f>
        <v>436.24</v>
      </c>
      <c r="C11" s="9">
        <f>ROUND(C$16*MIN($A11,C$19)+C$17*MAX($A11-C$19,0)+C$15,2)</f>
        <v>407.8</v>
      </c>
      <c r="D11" s="9">
        <f>+C11-B11</f>
        <v>-28.439999999999998</v>
      </c>
      <c r="E11" s="10">
        <f>+D11/B11</f>
        <v>-6.5193471483587007E-2</v>
      </c>
    </row>
    <row r="12" spans="1:5" x14ac:dyDescent="0.25">
      <c r="A12" s="3"/>
      <c r="B12" s="4"/>
      <c r="C12" s="4"/>
      <c r="D12" s="4"/>
      <c r="E12" s="5"/>
    </row>
    <row r="15" spans="1:5" x14ac:dyDescent="0.25">
      <c r="A15" t="s">
        <v>5</v>
      </c>
      <c r="B15" s="6">
        <v>8.44</v>
      </c>
      <c r="C15" s="6">
        <v>0</v>
      </c>
    </row>
    <row r="16" spans="1:5" x14ac:dyDescent="0.25">
      <c r="A16" t="s">
        <v>6</v>
      </c>
      <c r="B16">
        <v>8.5559999999999997E-2</v>
      </c>
      <c r="C16">
        <v>4.5560000000000003E-2</v>
      </c>
    </row>
    <row r="17" spans="1:8" x14ac:dyDescent="0.25">
      <c r="A17" t="s">
        <v>7</v>
      </c>
      <c r="B17">
        <f>B16</f>
        <v>8.5559999999999997E-2</v>
      </c>
      <c r="C17">
        <f>B17</f>
        <v>8.5559999999999997E-2</v>
      </c>
    </row>
    <row r="18" spans="1:8" x14ac:dyDescent="0.25">
      <c r="E18" s="6"/>
    </row>
    <row r="19" spans="1:8" x14ac:dyDescent="0.25">
      <c r="A19" t="s">
        <v>8</v>
      </c>
      <c r="B19">
        <v>500</v>
      </c>
      <c r="C19">
        <f>B19</f>
        <v>500</v>
      </c>
    </row>
    <row r="23" spans="1:8" ht="18.75" x14ac:dyDescent="0.3">
      <c r="A23" s="17" t="s">
        <v>12</v>
      </c>
      <c r="B23" s="17"/>
      <c r="C23" s="1"/>
      <c r="D23" s="1"/>
      <c r="E23" s="1"/>
    </row>
    <row r="24" spans="1:8" ht="17.25" x14ac:dyDescent="0.3">
      <c r="A24" s="1"/>
      <c r="B24" s="14" t="s">
        <v>3</v>
      </c>
      <c r="C24" s="14" t="s">
        <v>15</v>
      </c>
      <c r="D24" s="1"/>
      <c r="E24" s="1"/>
    </row>
    <row r="26" spans="1:8" ht="16.5" thickBot="1" x14ac:dyDescent="0.3">
      <c r="A26" s="11" t="s">
        <v>1</v>
      </c>
      <c r="B26" s="12" t="s">
        <v>2</v>
      </c>
      <c r="C26" s="12" t="s">
        <v>2</v>
      </c>
      <c r="D26" s="12" t="s">
        <v>0</v>
      </c>
      <c r="E26" s="12" t="s">
        <v>9</v>
      </c>
    </row>
    <row r="27" spans="1:8" x14ac:dyDescent="0.25">
      <c r="A27" s="8">
        <v>250</v>
      </c>
      <c r="B27" s="9">
        <f>ROUND(B$36*MIN(A27,B$39)+B$37*MAX(A27-B$39,0)+B$35,2)</f>
        <v>29.83</v>
      </c>
      <c r="C27" s="9">
        <f>ROUND(C$36*MIN($A27,C$39)+C$37*MAX($A27-C$39,0)+C$35,2)</f>
        <v>11.39</v>
      </c>
      <c r="D27" s="9">
        <f>+C27-B27</f>
        <v>-18.439999999999998</v>
      </c>
      <c r="E27" s="10">
        <f>+D27/B27</f>
        <v>-0.61816962789138452</v>
      </c>
    </row>
    <row r="28" spans="1:8" x14ac:dyDescent="0.25">
      <c r="A28" s="8">
        <v>750</v>
      </c>
      <c r="B28" s="9">
        <f>ROUND(B$36*MIN(A28,B$39)+B$37*MAX(A28-B$39,0)+B$35,2)</f>
        <v>72.61</v>
      </c>
      <c r="C28" s="9">
        <f>ROUND(C$36*MIN($A28,C$39)+C$37*MAX($A28-C$39,0)+C$35,2)</f>
        <v>38.17</v>
      </c>
      <c r="D28" s="9">
        <f>+C28-B28</f>
        <v>-34.44</v>
      </c>
      <c r="E28" s="10">
        <f>+D28/B28</f>
        <v>-0.4743148326676766</v>
      </c>
    </row>
    <row r="29" spans="1:8" x14ac:dyDescent="0.25">
      <c r="A29" s="8">
        <v>1000</v>
      </c>
      <c r="B29" s="9">
        <f>ROUND(B$36*MIN(A29,B$39)+B$37*MAX(A29-B$39,0)+B$35,2)</f>
        <v>94</v>
      </c>
      <c r="C29" s="9">
        <f>ROUND(C$36*MIN($A29,C$39)+C$37*MAX($A29-C$39,0)+C$35,2)</f>
        <v>59.56</v>
      </c>
      <c r="D29" s="9">
        <f>+C29-B29</f>
        <v>-34.44</v>
      </c>
      <c r="E29" s="10">
        <f>+D29/B29</f>
        <v>-0.36638297872340425</v>
      </c>
    </row>
    <row r="30" spans="1:8" x14ac:dyDescent="0.25">
      <c r="A30" s="8">
        <v>2000</v>
      </c>
      <c r="B30" s="9">
        <f>ROUND(B$36*MIN(A30,B$39)+B$37*MAX(A30-B$39,0)+B$35,2)</f>
        <v>179.56</v>
      </c>
      <c r="C30" s="9">
        <f>ROUND(C$36*MIN($A30,C$39)+C$37*MAX($A30-C$39,0)+C$35,2)</f>
        <v>145.12</v>
      </c>
      <c r="D30" s="9">
        <f>+C30-B30</f>
        <v>-34.44</v>
      </c>
      <c r="E30" s="10">
        <f>+D30/B30</f>
        <v>-0.19180218311427932</v>
      </c>
    </row>
    <row r="31" spans="1:8" x14ac:dyDescent="0.25">
      <c r="A31" s="8">
        <v>5000</v>
      </c>
      <c r="B31" s="9">
        <f>ROUND(B$36*MIN(A31,B$39)+B$37*MAX(A31-B$39,0)+B$35,2)</f>
        <v>436.24</v>
      </c>
      <c r="C31" s="9">
        <f>ROUND(C$36*MIN($A31,C$39)+C$37*MAX($A31-C$39,0)+C$35,2)</f>
        <v>401.8</v>
      </c>
      <c r="D31" s="9">
        <f>+C31-B31</f>
        <v>-34.44</v>
      </c>
      <c r="E31" s="10">
        <f>+D31/B31</f>
        <v>-7.8947368421052627E-2</v>
      </c>
    </row>
    <row r="32" spans="1:8" x14ac:dyDescent="0.25">
      <c r="A32" s="3"/>
      <c r="B32" s="4"/>
      <c r="C32" s="4"/>
      <c r="D32" s="4"/>
      <c r="E32" s="5"/>
      <c r="H32" s="7"/>
    </row>
    <row r="35" spans="1:5" x14ac:dyDescent="0.25">
      <c r="A35" t="s">
        <v>5</v>
      </c>
      <c r="B35" s="6">
        <v>8.44</v>
      </c>
      <c r="C35" s="6">
        <v>0</v>
      </c>
    </row>
    <row r="36" spans="1:5" x14ac:dyDescent="0.25">
      <c r="A36" t="s">
        <v>6</v>
      </c>
      <c r="B36">
        <v>8.5559999999999997E-2</v>
      </c>
      <c r="C36">
        <v>4.5560000000000003E-2</v>
      </c>
    </row>
    <row r="37" spans="1:5" x14ac:dyDescent="0.25">
      <c r="A37" t="s">
        <v>7</v>
      </c>
      <c r="B37">
        <f>B36</f>
        <v>8.5559999999999997E-2</v>
      </c>
      <c r="C37">
        <f>B37</f>
        <v>8.5559999999999997E-2</v>
      </c>
    </row>
    <row r="38" spans="1:5" x14ac:dyDescent="0.25">
      <c r="E38" s="6"/>
    </row>
    <row r="39" spans="1:5" x14ac:dyDescent="0.25">
      <c r="A39" t="s">
        <v>8</v>
      </c>
      <c r="B39">
        <v>650</v>
      </c>
      <c r="C39">
        <f>B39</f>
        <v>650</v>
      </c>
    </row>
    <row r="43" spans="1:5" ht="18.75" x14ac:dyDescent="0.3">
      <c r="A43" s="17" t="s">
        <v>13</v>
      </c>
      <c r="B43" s="17"/>
      <c r="C43" s="1"/>
      <c r="D43" s="1"/>
      <c r="E43" s="1"/>
    </row>
    <row r="44" spans="1:5" ht="17.25" x14ac:dyDescent="0.3">
      <c r="A44" s="1"/>
      <c r="B44" s="14" t="s">
        <v>3</v>
      </c>
      <c r="C44" s="14" t="s">
        <v>15</v>
      </c>
      <c r="D44" s="1"/>
      <c r="E44" s="1"/>
    </row>
    <row r="46" spans="1:5" ht="16.5" thickBot="1" x14ac:dyDescent="0.3">
      <c r="A46" s="11" t="s">
        <v>1</v>
      </c>
      <c r="B46" s="12" t="s">
        <v>2</v>
      </c>
      <c r="C46" s="12" t="s">
        <v>2</v>
      </c>
      <c r="D46" s="12" t="s">
        <v>0</v>
      </c>
      <c r="E46" s="12" t="s">
        <v>9</v>
      </c>
    </row>
    <row r="47" spans="1:5" x14ac:dyDescent="0.25">
      <c r="A47" s="8">
        <v>250</v>
      </c>
      <c r="B47" s="9">
        <f>ROUND(B$56*MIN(A47,B$59)+B$57*MAX(A47-B$59,0)+B$55,2)</f>
        <v>29.83</v>
      </c>
      <c r="C47" s="9">
        <f>ROUND(C$56*MIN($A47,C$59)+C$57*MAX($A47-C$59,0)+C$55,2)</f>
        <v>11.39</v>
      </c>
      <c r="D47" s="9">
        <f>+C47-B47</f>
        <v>-18.439999999999998</v>
      </c>
      <c r="E47" s="10">
        <f>+D47/B47</f>
        <v>-0.61816962789138452</v>
      </c>
    </row>
    <row r="48" spans="1:5" x14ac:dyDescent="0.25">
      <c r="A48" s="8">
        <v>750</v>
      </c>
      <c r="B48" s="9">
        <f>ROUND(B$56*MIN(A48,B$59)+B$57*MAX(A48-B$59,0)+B$55,2)</f>
        <v>72.61</v>
      </c>
      <c r="C48" s="9">
        <f>ROUND(C$56*MIN($A48,C$59)+C$57*MAX($A48-C$59,0)+C$55,2)</f>
        <v>34.17</v>
      </c>
      <c r="D48" s="9">
        <f>+C48-B48</f>
        <v>-38.44</v>
      </c>
      <c r="E48" s="10">
        <f>+D48/B48</f>
        <v>-0.52940366340724421</v>
      </c>
    </row>
    <row r="49" spans="1:7" x14ac:dyDescent="0.25">
      <c r="A49" s="8">
        <v>1000</v>
      </c>
      <c r="B49" s="9">
        <f>ROUND(B$56*MIN(A49,B$59)+B$57*MAX(A49-B$59,0)+B$55,2)</f>
        <v>94</v>
      </c>
      <c r="C49" s="9">
        <f>ROUND(C$56*MIN($A49,C$59)+C$57*MAX($A49-C$59,0)+C$55,2)</f>
        <v>55.56</v>
      </c>
      <c r="D49" s="9">
        <f>+C49-B49</f>
        <v>-38.44</v>
      </c>
      <c r="E49" s="10">
        <f>+D49/B49</f>
        <v>-0.40893617021276596</v>
      </c>
    </row>
    <row r="50" spans="1:7" x14ac:dyDescent="0.25">
      <c r="A50" s="8">
        <v>2000</v>
      </c>
      <c r="B50" s="9">
        <f>ROUND(B$56*MIN(A50,B$59)+B$57*MAX(A50-B$59,0)+B$55,2)</f>
        <v>179.56</v>
      </c>
      <c r="C50" s="9">
        <f>ROUND(C$56*MIN($A50,C$59)+C$57*MAX($A50-C$59,0)+C$55,2)</f>
        <v>141.12</v>
      </c>
      <c r="D50" s="9">
        <f>+C50-B50</f>
        <v>-38.44</v>
      </c>
      <c r="E50" s="10">
        <f>+D50/B50</f>
        <v>-0.2140788594341724</v>
      </c>
    </row>
    <row r="51" spans="1:7" x14ac:dyDescent="0.25">
      <c r="A51" s="8">
        <v>5000</v>
      </c>
      <c r="B51" s="9">
        <f>ROUND(B$56*MIN(A51,B$59)+B$57*MAX(A51-B$59,0)+B$55,2)</f>
        <v>436.24</v>
      </c>
      <c r="C51" s="9">
        <f>ROUND(C$56*MIN($A51,C$59)+C$57*MAX($A51-C$59,0)+C$55,2)</f>
        <v>397.8</v>
      </c>
      <c r="D51" s="9">
        <f>+C51-B51</f>
        <v>-38.44</v>
      </c>
      <c r="E51" s="10">
        <f>+D51/B51</f>
        <v>-8.8116633046029708E-2</v>
      </c>
    </row>
    <row r="52" spans="1:7" x14ac:dyDescent="0.25">
      <c r="A52" s="3"/>
      <c r="B52" s="4"/>
      <c r="C52" s="4"/>
      <c r="D52" s="4"/>
      <c r="E52" s="5"/>
      <c r="G52" s="7"/>
    </row>
    <row r="55" spans="1:7" x14ac:dyDescent="0.25">
      <c r="A55" t="s">
        <v>5</v>
      </c>
      <c r="B55" s="6">
        <v>8.44</v>
      </c>
      <c r="C55" s="6">
        <v>0</v>
      </c>
    </row>
    <row r="56" spans="1:7" x14ac:dyDescent="0.25">
      <c r="A56" t="s">
        <v>6</v>
      </c>
      <c r="B56">
        <v>8.5559999999999997E-2</v>
      </c>
      <c r="C56">
        <v>4.5560000000000003E-2</v>
      </c>
    </row>
    <row r="57" spans="1:7" x14ac:dyDescent="0.25">
      <c r="A57" t="s">
        <v>7</v>
      </c>
      <c r="B57">
        <f>B56</f>
        <v>8.5559999999999997E-2</v>
      </c>
      <c r="C57">
        <f>B57</f>
        <v>8.5559999999999997E-2</v>
      </c>
    </row>
    <row r="58" spans="1:7" x14ac:dyDescent="0.25">
      <c r="E58" s="6"/>
    </row>
    <row r="59" spans="1:7" x14ac:dyDescent="0.25">
      <c r="A59" t="s">
        <v>8</v>
      </c>
      <c r="B59">
        <v>750</v>
      </c>
      <c r="C59">
        <f>B59</f>
        <v>750</v>
      </c>
    </row>
    <row r="63" spans="1:7" ht="18.75" x14ac:dyDescent="0.3">
      <c r="A63" s="17" t="s">
        <v>14</v>
      </c>
      <c r="B63" s="17"/>
      <c r="C63" s="1"/>
      <c r="D63" s="1"/>
      <c r="E63" s="1"/>
    </row>
    <row r="64" spans="1:7" ht="17.25" x14ac:dyDescent="0.3">
      <c r="A64" s="1"/>
      <c r="B64" s="14" t="s">
        <v>3</v>
      </c>
      <c r="C64" s="14" t="s">
        <v>15</v>
      </c>
      <c r="D64" s="1"/>
      <c r="E64" s="1"/>
    </row>
    <row r="66" spans="1:5" ht="16.5" thickBot="1" x14ac:dyDescent="0.3">
      <c r="A66" s="11" t="s">
        <v>1</v>
      </c>
      <c r="B66" s="12" t="s">
        <v>2</v>
      </c>
      <c r="C66" s="12" t="s">
        <v>2</v>
      </c>
      <c r="D66" s="12" t="s">
        <v>0</v>
      </c>
      <c r="E66" s="12" t="s">
        <v>9</v>
      </c>
    </row>
    <row r="67" spans="1:5" x14ac:dyDescent="0.25">
      <c r="A67" s="8">
        <v>250</v>
      </c>
      <c r="B67" s="9">
        <f>ROUND(B$76*MIN(A67,B$79)+B$77*MAX(A67-B$79,0)+B$75,2)</f>
        <v>29.83</v>
      </c>
      <c r="C67" s="9">
        <f>ROUND(C$76*MIN($A67,C$79)+C$77*MAX($A67-C$79,0)+C$75,2)</f>
        <v>11.39</v>
      </c>
      <c r="D67" s="9">
        <f>+C67-B67</f>
        <v>-18.439999999999998</v>
      </c>
      <c r="E67" s="10">
        <f>+D67/B67</f>
        <v>-0.61816962789138452</v>
      </c>
    </row>
    <row r="68" spans="1:5" x14ac:dyDescent="0.25">
      <c r="A68" s="8">
        <v>750</v>
      </c>
      <c r="B68" s="9">
        <f>ROUND(B$76*MIN(A68,B$79)+B$77*MAX(A68-B$79,0)+B$75,2)</f>
        <v>72.61</v>
      </c>
      <c r="C68" s="9">
        <f>ROUND(C$76*MIN($A68,C$79)+C$77*MAX($A68-C$79,0)+C$75,2)</f>
        <v>34.17</v>
      </c>
      <c r="D68" s="9">
        <f>+C68-B68</f>
        <v>-38.44</v>
      </c>
      <c r="E68" s="10">
        <f>+D68/B68</f>
        <v>-0.52940366340724421</v>
      </c>
    </row>
    <row r="69" spans="1:5" x14ac:dyDescent="0.25">
      <c r="A69" s="8">
        <v>1000</v>
      </c>
      <c r="B69" s="9">
        <f>ROUND(B$76*MIN(A69,B$79)+B$77*MAX(A69-B$79,0)+B$75,2)</f>
        <v>94</v>
      </c>
      <c r="C69" s="9">
        <f>ROUND(C$76*MIN($A69,C$79)+C$77*MAX($A69-C$79,0)+C$75,2)</f>
        <v>45.56</v>
      </c>
      <c r="D69" s="9">
        <f>+C69-B69</f>
        <v>-48.44</v>
      </c>
      <c r="E69" s="10">
        <f>+D69/B69</f>
        <v>-0.51531914893617015</v>
      </c>
    </row>
    <row r="70" spans="1:5" x14ac:dyDescent="0.25">
      <c r="A70" s="8">
        <v>2000</v>
      </c>
      <c r="B70" s="9">
        <f>ROUND(B$76*MIN(A70,B$79)+B$77*MAX(A70-B$79,0)+B$75,2)</f>
        <v>179.56</v>
      </c>
      <c r="C70" s="9">
        <f>ROUND(C$76*MIN($A70,C$79)+C$77*MAX($A70-C$79,0)+C$75,2)</f>
        <v>131.12</v>
      </c>
      <c r="D70" s="9">
        <f>+C70-B70</f>
        <v>-48.44</v>
      </c>
      <c r="E70" s="10">
        <f>+D70/B70</f>
        <v>-0.26977055023390506</v>
      </c>
    </row>
    <row r="71" spans="1:5" x14ac:dyDescent="0.25">
      <c r="A71" s="8">
        <v>5000</v>
      </c>
      <c r="B71" s="9">
        <f>ROUND(B$76*MIN(A71,B$79)+B$77*MAX(A71-B$79,0)+B$75,2)</f>
        <v>436.24</v>
      </c>
      <c r="C71" s="9">
        <f>ROUND(C$76*MIN($A71,C$79)+C$77*MAX($A71-C$79,0)+C$75,2)</f>
        <v>387.8</v>
      </c>
      <c r="D71" s="9">
        <f>+C71-B71</f>
        <v>-48.44</v>
      </c>
      <c r="E71" s="10">
        <f>+D71/B71</f>
        <v>-0.11103979460847239</v>
      </c>
    </row>
    <row r="72" spans="1:5" x14ac:dyDescent="0.25">
      <c r="A72" s="3"/>
      <c r="B72" s="4"/>
      <c r="C72" s="4"/>
      <c r="D72" s="4"/>
      <c r="E72" s="5"/>
    </row>
    <row r="75" spans="1:5" x14ac:dyDescent="0.25">
      <c r="A75" t="s">
        <v>5</v>
      </c>
      <c r="B75" s="6">
        <v>8.44</v>
      </c>
      <c r="C75" s="6">
        <v>0</v>
      </c>
    </row>
    <row r="76" spans="1:5" x14ac:dyDescent="0.25">
      <c r="A76" t="s">
        <v>6</v>
      </c>
      <c r="B76">
        <v>8.5559999999999997E-2</v>
      </c>
      <c r="C76">
        <v>4.5560000000000003E-2</v>
      </c>
    </row>
    <row r="77" spans="1:5" x14ac:dyDescent="0.25">
      <c r="A77" t="s">
        <v>7</v>
      </c>
      <c r="B77">
        <f>B76</f>
        <v>8.5559999999999997E-2</v>
      </c>
      <c r="C77">
        <f>B77</f>
        <v>8.5559999999999997E-2</v>
      </c>
    </row>
    <row r="78" spans="1:5" x14ac:dyDescent="0.25">
      <c r="E78" s="6"/>
    </row>
    <row r="79" spans="1:5" x14ac:dyDescent="0.25">
      <c r="A79" t="s">
        <v>8</v>
      </c>
      <c r="B79">
        <v>1000</v>
      </c>
      <c r="C79">
        <f>B79</f>
        <v>1000</v>
      </c>
    </row>
  </sheetData>
  <mergeCells count="4">
    <mergeCell ref="A3:B3"/>
    <mergeCell ref="A23:B23"/>
    <mergeCell ref="A43:B43"/>
    <mergeCell ref="A63:B6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ColWidth="11" defaultRowHeight="15.75" x14ac:dyDescent="0.25"/>
  <cols>
    <col min="1" max="1" width="13" customWidth="1"/>
    <col min="2" max="2" width="13.625" customWidth="1"/>
    <col min="3" max="3" width="12.125" customWidth="1"/>
    <col min="5" max="5" width="6.75" bestFit="1" customWidth="1"/>
  </cols>
  <sheetData>
    <row r="1" spans="1:5" ht="21" x14ac:dyDescent="0.35">
      <c r="A1" s="13"/>
      <c r="B1" s="13"/>
      <c r="C1" s="13"/>
      <c r="D1" s="13"/>
      <c r="E1" s="13"/>
    </row>
    <row r="2" spans="1:5" x14ac:dyDescent="0.25">
      <c r="A2" s="1"/>
      <c r="B2" s="1"/>
      <c r="C2" s="1"/>
      <c r="D2" s="1"/>
      <c r="E2" s="2"/>
    </row>
    <row r="3" spans="1:5" x14ac:dyDescent="0.25">
      <c r="A3" s="16"/>
      <c r="B3" s="16"/>
      <c r="C3" s="1"/>
      <c r="D3" s="1"/>
      <c r="E3" s="1"/>
    </row>
    <row r="4" spans="1:5" ht="34.5" x14ac:dyDescent="0.3">
      <c r="A4" s="1"/>
      <c r="B4" s="14" t="s">
        <v>3</v>
      </c>
      <c r="C4" s="15" t="s">
        <v>16</v>
      </c>
      <c r="D4" s="1"/>
      <c r="E4" s="1"/>
    </row>
    <row r="6" spans="1:5" ht="16.5" thickBot="1" x14ac:dyDescent="0.3">
      <c r="A6" s="11" t="s">
        <v>1</v>
      </c>
      <c r="B6" s="12" t="s">
        <v>2</v>
      </c>
      <c r="C6" s="12" t="s">
        <v>2</v>
      </c>
      <c r="D6" s="12" t="s">
        <v>0</v>
      </c>
      <c r="E6" s="12" t="s">
        <v>9</v>
      </c>
    </row>
    <row r="7" spans="1:5" x14ac:dyDescent="0.25">
      <c r="A7" s="8">
        <v>250</v>
      </c>
      <c r="B7" s="9">
        <f>ROUND(B$16*MIN(A7,B$19)+B$17*MAX(A7-B$19,0)+B$15,2)</f>
        <v>29.83</v>
      </c>
      <c r="C7" s="9">
        <f>ROUND(C$16*MIN($A7,C$19)+C$17*MAX($A7-C$19,0)+C$15,2)</f>
        <v>27.65</v>
      </c>
      <c r="D7" s="9">
        <f>+C7-B7</f>
        <v>-2.1799999999999997</v>
      </c>
      <c r="E7" s="10">
        <f>+D7/B7</f>
        <v>-7.3080791149849139E-2</v>
      </c>
    </row>
    <row r="8" spans="1:5" x14ac:dyDescent="0.25">
      <c r="A8" s="8">
        <v>750</v>
      </c>
      <c r="B8" s="9">
        <f t="shared" ref="B8:B11" si="0">ROUND(B$16*MIN(A8,B$19)+B$17*MAX(A8-B$19,0)+B$15,2)</f>
        <v>72.61</v>
      </c>
      <c r="C8" s="9">
        <f t="shared" ref="C8:C11" si="1">ROUND(C$16*MIN($A8,C$19)+C$17*MAX($A8-C$19,0)+C$15,2)</f>
        <v>73.22</v>
      </c>
      <c r="D8" s="9">
        <f>+C8-B8</f>
        <v>0.60999999999999943</v>
      </c>
      <c r="E8" s="10">
        <f>+D8/B8</f>
        <v>8.4010466877840438E-3</v>
      </c>
    </row>
    <row r="9" spans="1:5" x14ac:dyDescent="0.25">
      <c r="A9" s="8">
        <v>1000</v>
      </c>
      <c r="B9" s="9">
        <f t="shared" si="0"/>
        <v>94</v>
      </c>
      <c r="C9" s="9">
        <f t="shared" si="1"/>
        <v>98.96</v>
      </c>
      <c r="D9" s="9">
        <f>+C9-B9</f>
        <v>4.9599999999999937</v>
      </c>
      <c r="E9" s="10">
        <f>+D9/B9</f>
        <v>5.2765957446808447E-2</v>
      </c>
    </row>
    <row r="10" spans="1:5" x14ac:dyDescent="0.25">
      <c r="A10" s="8">
        <v>2000</v>
      </c>
      <c r="B10" s="9">
        <f t="shared" si="0"/>
        <v>179.56</v>
      </c>
      <c r="C10" s="9">
        <f t="shared" si="1"/>
        <v>201.94</v>
      </c>
      <c r="D10" s="9">
        <f>+C10-B10</f>
        <v>22.379999999999995</v>
      </c>
      <c r="E10" s="10">
        <f>+D10/B10</f>
        <v>0.12463800400980171</v>
      </c>
    </row>
    <row r="11" spans="1:5" x14ac:dyDescent="0.25">
      <c r="A11" s="8">
        <v>5000</v>
      </c>
      <c r="B11" s="9">
        <f t="shared" si="0"/>
        <v>436.24</v>
      </c>
      <c r="C11" s="9">
        <f t="shared" si="1"/>
        <v>510.88</v>
      </c>
      <c r="D11" s="9">
        <f>+C11-B11</f>
        <v>74.639999999999986</v>
      </c>
      <c r="E11" s="10">
        <f>+D11/B11</f>
        <v>0.17109847790207222</v>
      </c>
    </row>
    <row r="12" spans="1:5" x14ac:dyDescent="0.25">
      <c r="A12" s="3"/>
      <c r="B12" s="4"/>
      <c r="C12" s="4"/>
      <c r="D12" s="4"/>
      <c r="E12" s="5"/>
    </row>
    <row r="15" spans="1:5" x14ac:dyDescent="0.25">
      <c r="A15" t="s">
        <v>5</v>
      </c>
      <c r="B15" s="6">
        <v>8.44</v>
      </c>
      <c r="C15" s="6">
        <v>7.82</v>
      </c>
    </row>
    <row r="16" spans="1:5" x14ac:dyDescent="0.25">
      <c r="A16" t="s">
        <v>6</v>
      </c>
      <c r="B16">
        <v>8.5559999999999997E-2</v>
      </c>
      <c r="C16">
        <v>7.9299999999999995E-2</v>
      </c>
      <c r="E16" s="6"/>
    </row>
    <row r="17" spans="1:5" x14ac:dyDescent="0.25">
      <c r="A17" t="s">
        <v>7</v>
      </c>
      <c r="B17">
        <f>B16</f>
        <v>8.5559999999999997E-2</v>
      </c>
      <c r="C17">
        <f>0.08925+'Non-LICO ESH'!G18</f>
        <v>0.10297999999999999</v>
      </c>
    </row>
    <row r="18" spans="1:5" x14ac:dyDescent="0.25">
      <c r="E18" s="6"/>
    </row>
    <row r="19" spans="1:5" x14ac:dyDescent="0.25">
      <c r="A19" t="s">
        <v>8</v>
      </c>
      <c r="B19">
        <v>500</v>
      </c>
      <c r="C19">
        <f>B19</f>
        <v>500</v>
      </c>
      <c r="E19" s="6"/>
    </row>
  </sheetData>
  <mergeCells count="1">
    <mergeCell ref="A3:B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CC0F58A31E342884B937D94913CE1" ma:contentTypeVersion="1" ma:contentTypeDescription="Create a new document." ma:contentTypeScope="" ma:versionID="9629b649ea0d514bbd082ae469f399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5D0AB6-EF69-4701-98B0-6671D2217CBE}"/>
</file>

<file path=customXml/itemProps2.xml><?xml version="1.0" encoding="utf-8"?>
<ds:datastoreItem xmlns:ds="http://schemas.openxmlformats.org/officeDocument/2006/customXml" ds:itemID="{62BE209E-DEBF-479A-8F31-EF787B6FC716}"/>
</file>

<file path=customXml/itemProps3.xml><?xml version="1.0" encoding="utf-8"?>
<ds:datastoreItem xmlns:ds="http://schemas.openxmlformats.org/officeDocument/2006/customXml" ds:itemID="{E0627F16-520B-44C4-BAD4-F9BB9A5E0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LICO-125 All</vt:lpstr>
      <vt:lpstr>Non-LICO ESH</vt:lpstr>
      <vt:lpstr>LICO-125 ESH</vt:lpstr>
      <vt:lpstr>Non-LICO Resid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Field</dc:creator>
  <cp:lastModifiedBy>Paul Chernick</cp:lastModifiedBy>
  <dcterms:created xsi:type="dcterms:W3CDTF">2017-11-15T18:18:11Z</dcterms:created>
  <dcterms:modified xsi:type="dcterms:W3CDTF">2017-11-15T22:36:02Z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0x010100761CC0F58A31E342884B937D94913CE1</vt:lpwstr>
  </property>
</Properties>
</file>