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style3.xml" ContentType="application/vnd.ms-office.chartstyle+xml"/>
  <Override PartName="/xl/charts/colors3.xml" ContentType="application/vnd.ms-office.chartcolorstyle+xml"/>
  <Override PartName="/xl/charts/colors2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hart3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rutika\Documents\Manitoba GRA\IRs\Responses\Responses\"/>
    </mc:Choice>
  </mc:AlternateContent>
  <bookViews>
    <workbookView xWindow="0" yWindow="0" windowWidth="15504" windowHeight="5592" xr2:uid="{CE4C0C25-E8A1-48D6-B5E8-B758D8F6E854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1" l="1"/>
  <c r="E85" i="1"/>
  <c r="F85" i="1"/>
  <c r="G85" i="1"/>
  <c r="G86" i="1" s="1"/>
  <c r="D86" i="1"/>
  <c r="E86" i="1"/>
  <c r="F86" i="1"/>
  <c r="D87" i="1"/>
  <c r="E87" i="1"/>
  <c r="F87" i="1"/>
  <c r="G87" i="1"/>
  <c r="D88" i="1"/>
  <c r="E88" i="1"/>
  <c r="F88" i="1"/>
  <c r="F89" i="1" s="1"/>
  <c r="G88" i="1"/>
  <c r="D89" i="1"/>
  <c r="E89" i="1"/>
  <c r="D90" i="1"/>
  <c r="E90" i="1"/>
  <c r="F90" i="1"/>
  <c r="G90" i="1"/>
  <c r="G91" i="1" s="1"/>
  <c r="D91" i="1"/>
  <c r="E91" i="1"/>
  <c r="F91" i="1"/>
  <c r="D92" i="1"/>
  <c r="E92" i="1"/>
  <c r="F92" i="1"/>
  <c r="G92" i="1"/>
  <c r="D93" i="1"/>
  <c r="E93" i="1"/>
  <c r="F93" i="1"/>
  <c r="F94" i="1" s="1"/>
  <c r="G93" i="1"/>
  <c r="G94" i="1" s="1"/>
  <c r="D94" i="1"/>
  <c r="E94" i="1"/>
  <c r="D80" i="1"/>
  <c r="E80" i="1"/>
  <c r="F80" i="1"/>
  <c r="G80" i="1"/>
  <c r="G81" i="1" s="1"/>
  <c r="D81" i="1"/>
  <c r="E81" i="1"/>
  <c r="F81" i="1"/>
  <c r="D82" i="1"/>
  <c r="E82" i="1"/>
  <c r="F82" i="1"/>
  <c r="D83" i="1"/>
  <c r="E83" i="1"/>
  <c r="F83" i="1"/>
  <c r="G83" i="1"/>
  <c r="D84" i="1"/>
  <c r="E84" i="1"/>
  <c r="F84" i="1"/>
  <c r="D78" i="1"/>
  <c r="E78" i="1"/>
  <c r="F78" i="1"/>
  <c r="G78" i="1"/>
  <c r="G79" i="1" s="1"/>
  <c r="D79" i="1"/>
  <c r="E79" i="1"/>
  <c r="F79" i="1"/>
  <c r="D73" i="1"/>
  <c r="E73" i="1"/>
  <c r="F73" i="1"/>
  <c r="G73" i="1"/>
  <c r="D74" i="1"/>
  <c r="E74" i="1"/>
  <c r="F74" i="1"/>
  <c r="G74" i="1"/>
  <c r="D68" i="1"/>
  <c r="E68" i="1"/>
  <c r="F68" i="1"/>
  <c r="G68" i="1"/>
  <c r="D69" i="1"/>
  <c r="E69" i="1"/>
  <c r="F69" i="1"/>
  <c r="G69" i="1"/>
  <c r="D63" i="1"/>
  <c r="E63" i="1"/>
  <c r="F63" i="1"/>
  <c r="G63" i="1"/>
  <c r="G64" i="1" s="1"/>
  <c r="D64" i="1"/>
  <c r="E64" i="1"/>
  <c r="F64" i="1"/>
  <c r="D58" i="1"/>
  <c r="E58" i="1"/>
  <c r="F58" i="1"/>
  <c r="G58" i="1"/>
  <c r="G59" i="1" s="1"/>
  <c r="D59" i="1"/>
  <c r="E59" i="1"/>
  <c r="F59" i="1"/>
  <c r="D53" i="1"/>
  <c r="E53" i="1"/>
  <c r="F53" i="1"/>
  <c r="G53" i="1"/>
  <c r="D54" i="1"/>
  <c r="E54" i="1"/>
  <c r="F54" i="1"/>
  <c r="G54" i="1"/>
  <c r="D48" i="1"/>
  <c r="E48" i="1"/>
  <c r="F48" i="1"/>
  <c r="G48" i="1"/>
  <c r="G49" i="1" s="1"/>
  <c r="D49" i="1"/>
  <c r="E49" i="1"/>
  <c r="F49" i="1"/>
  <c r="D43" i="1"/>
  <c r="E43" i="1"/>
  <c r="F43" i="1"/>
  <c r="G43" i="1"/>
  <c r="D44" i="1"/>
  <c r="E44" i="1"/>
  <c r="F44" i="1"/>
  <c r="G44" i="1"/>
  <c r="D38" i="1"/>
  <c r="E38" i="1"/>
  <c r="F38" i="1"/>
  <c r="G38" i="1"/>
  <c r="D39" i="1"/>
  <c r="E39" i="1"/>
  <c r="F39" i="1"/>
  <c r="G39" i="1"/>
  <c r="D33" i="1"/>
  <c r="E33" i="1"/>
  <c r="F33" i="1"/>
  <c r="G33" i="1"/>
  <c r="D34" i="1"/>
  <c r="E34" i="1"/>
  <c r="F34" i="1"/>
  <c r="G34" i="1"/>
  <c r="D28" i="1"/>
  <c r="E28" i="1"/>
  <c r="F28" i="1"/>
  <c r="G28" i="1"/>
  <c r="D29" i="1"/>
  <c r="E29" i="1"/>
  <c r="F29" i="1"/>
  <c r="G29" i="1"/>
  <c r="D23" i="1"/>
  <c r="E23" i="1"/>
  <c r="F23" i="1"/>
  <c r="G23" i="1"/>
  <c r="G24" i="1" s="1"/>
  <c r="D24" i="1"/>
  <c r="E24" i="1"/>
  <c r="F24" i="1"/>
  <c r="D18" i="1"/>
  <c r="E18" i="1"/>
  <c r="F18" i="1"/>
  <c r="G18" i="1"/>
  <c r="D19" i="1"/>
  <c r="E19" i="1"/>
  <c r="F19" i="1"/>
  <c r="G19" i="1"/>
  <c r="D13" i="1"/>
  <c r="E13" i="1"/>
  <c r="F13" i="1"/>
  <c r="G13" i="1"/>
  <c r="D14" i="1"/>
  <c r="E14" i="1"/>
  <c r="F14" i="1"/>
  <c r="G14" i="1"/>
  <c r="D9" i="1"/>
  <c r="E9" i="1"/>
  <c r="F9" i="1"/>
  <c r="G9" i="1"/>
  <c r="D8" i="1"/>
  <c r="E8" i="1"/>
  <c r="F8" i="1"/>
  <c r="G8" i="1"/>
  <c r="H4" i="1"/>
  <c r="G4" i="1"/>
  <c r="F4" i="1"/>
  <c r="E4" i="1"/>
  <c r="L92" i="1"/>
  <c r="L93" i="1"/>
  <c r="L94" i="1" s="1"/>
  <c r="K92" i="1"/>
  <c r="K93" i="1"/>
  <c r="K94" i="1" s="1"/>
  <c r="J92" i="1"/>
  <c r="J93" i="1"/>
  <c r="J94" i="1" s="1"/>
  <c r="I92" i="1"/>
  <c r="I93" i="1"/>
  <c r="I94" i="1" s="1"/>
  <c r="H92" i="1"/>
  <c r="H93" i="1"/>
  <c r="H94" i="1" s="1"/>
  <c r="I91" i="1"/>
  <c r="J91" i="1"/>
  <c r="K91" i="1"/>
  <c r="L91" i="1"/>
  <c r="H91" i="1"/>
  <c r="L87" i="1"/>
  <c r="L88" i="1"/>
  <c r="L89" i="1" s="1"/>
  <c r="K87" i="1"/>
  <c r="K88" i="1"/>
  <c r="K89" i="1" s="1"/>
  <c r="J87" i="1"/>
  <c r="J88" i="1"/>
  <c r="J89" i="1" s="1"/>
  <c r="I87" i="1"/>
  <c r="I88" i="1"/>
  <c r="I89" i="1" s="1"/>
  <c r="H87" i="1"/>
  <c r="H88" i="1"/>
  <c r="H89" i="1" s="1"/>
  <c r="I86" i="1"/>
  <c r="J86" i="1"/>
  <c r="K86" i="1"/>
  <c r="L86" i="1"/>
  <c r="H86" i="1"/>
  <c r="L82" i="1"/>
  <c r="L83" i="1"/>
  <c r="L84" i="1" s="1"/>
  <c r="L81" i="1"/>
  <c r="H82" i="1"/>
  <c r="H83" i="1"/>
  <c r="H84" i="1" s="1"/>
  <c r="H81" i="1"/>
  <c r="I82" i="1"/>
  <c r="I83" i="1"/>
  <c r="I84" i="1" s="1"/>
  <c r="I81" i="1"/>
  <c r="K83" i="1"/>
  <c r="K84" i="1" s="1"/>
  <c r="K82" i="1"/>
  <c r="K81" i="1"/>
  <c r="J82" i="1"/>
  <c r="J83" i="1"/>
  <c r="J84" i="1" s="1"/>
  <c r="J81" i="1"/>
  <c r="L90" i="1"/>
  <c r="K90" i="1"/>
  <c r="J90" i="1"/>
  <c r="I90" i="1"/>
  <c r="H90" i="1"/>
  <c r="L85" i="1"/>
  <c r="K85" i="1"/>
  <c r="J85" i="1"/>
  <c r="I85" i="1"/>
  <c r="H85" i="1"/>
  <c r="I80" i="1"/>
  <c r="J80" i="1"/>
  <c r="K80" i="1"/>
  <c r="L80" i="1"/>
  <c r="H80" i="1"/>
  <c r="L78" i="1"/>
  <c r="L79" i="1" s="1"/>
  <c r="K78" i="1"/>
  <c r="K79" i="1" s="1"/>
  <c r="J78" i="1"/>
  <c r="J79" i="1" s="1"/>
  <c r="I78" i="1"/>
  <c r="I79" i="1" s="1"/>
  <c r="H78" i="1"/>
  <c r="H79" i="1" s="1"/>
  <c r="L73" i="1"/>
  <c r="L74" i="1" s="1"/>
  <c r="K73" i="1"/>
  <c r="K74" i="1" s="1"/>
  <c r="J73" i="1"/>
  <c r="J74" i="1" s="1"/>
  <c r="I73" i="1"/>
  <c r="I74" i="1" s="1"/>
  <c r="H73" i="1"/>
  <c r="H74" i="1" s="1"/>
  <c r="L68" i="1"/>
  <c r="L69" i="1" s="1"/>
  <c r="K68" i="1"/>
  <c r="K69" i="1" s="1"/>
  <c r="J68" i="1"/>
  <c r="J69" i="1" s="1"/>
  <c r="I68" i="1"/>
  <c r="I69" i="1" s="1"/>
  <c r="H68" i="1"/>
  <c r="H69" i="1" s="1"/>
  <c r="L63" i="1"/>
  <c r="L64" i="1" s="1"/>
  <c r="K63" i="1"/>
  <c r="K64" i="1" s="1"/>
  <c r="J63" i="1"/>
  <c r="J64" i="1" s="1"/>
  <c r="I63" i="1"/>
  <c r="I64" i="1" s="1"/>
  <c r="H63" i="1"/>
  <c r="H64" i="1" s="1"/>
  <c r="L58" i="1"/>
  <c r="L59" i="1" s="1"/>
  <c r="K58" i="1"/>
  <c r="K59" i="1" s="1"/>
  <c r="J58" i="1"/>
  <c r="J59" i="1" s="1"/>
  <c r="I58" i="1"/>
  <c r="I59" i="1" s="1"/>
  <c r="H58" i="1"/>
  <c r="H59" i="1" s="1"/>
  <c r="L53" i="1"/>
  <c r="L54" i="1" s="1"/>
  <c r="K53" i="1"/>
  <c r="K54" i="1" s="1"/>
  <c r="J53" i="1"/>
  <c r="J54" i="1" s="1"/>
  <c r="I53" i="1"/>
  <c r="I54" i="1" s="1"/>
  <c r="H53" i="1"/>
  <c r="H54" i="1" s="1"/>
  <c r="L48" i="1"/>
  <c r="L49" i="1" s="1"/>
  <c r="K48" i="1"/>
  <c r="K49" i="1" s="1"/>
  <c r="J48" i="1"/>
  <c r="J49" i="1" s="1"/>
  <c r="I48" i="1"/>
  <c r="I49" i="1" s="1"/>
  <c r="H48" i="1"/>
  <c r="H49" i="1" s="1"/>
  <c r="L43" i="1"/>
  <c r="L44" i="1" s="1"/>
  <c r="K43" i="1"/>
  <c r="K44" i="1" s="1"/>
  <c r="J43" i="1"/>
  <c r="J44" i="1" s="1"/>
  <c r="I43" i="1"/>
  <c r="I44" i="1" s="1"/>
  <c r="H43" i="1"/>
  <c r="H44" i="1" s="1"/>
  <c r="L38" i="1"/>
  <c r="L39" i="1" s="1"/>
  <c r="K38" i="1"/>
  <c r="K39" i="1" s="1"/>
  <c r="J38" i="1"/>
  <c r="J39" i="1" s="1"/>
  <c r="I38" i="1"/>
  <c r="I39" i="1" s="1"/>
  <c r="H38" i="1"/>
  <c r="H39" i="1" s="1"/>
  <c r="L33" i="1"/>
  <c r="L34" i="1" s="1"/>
  <c r="K33" i="1"/>
  <c r="K34" i="1" s="1"/>
  <c r="J33" i="1"/>
  <c r="J34" i="1" s="1"/>
  <c r="I33" i="1"/>
  <c r="I34" i="1" s="1"/>
  <c r="H33" i="1"/>
  <c r="H34" i="1" s="1"/>
  <c r="L28" i="1"/>
  <c r="L29" i="1" s="1"/>
  <c r="K28" i="1"/>
  <c r="K29" i="1" s="1"/>
  <c r="J28" i="1"/>
  <c r="J29" i="1" s="1"/>
  <c r="I28" i="1"/>
  <c r="I29" i="1" s="1"/>
  <c r="H28" i="1"/>
  <c r="H29" i="1" s="1"/>
  <c r="L23" i="1"/>
  <c r="L24" i="1" s="1"/>
  <c r="K23" i="1"/>
  <c r="K24" i="1" s="1"/>
  <c r="J23" i="1"/>
  <c r="J24" i="1" s="1"/>
  <c r="I23" i="1"/>
  <c r="I24" i="1" s="1"/>
  <c r="H23" i="1"/>
  <c r="H24" i="1" s="1"/>
  <c r="L18" i="1"/>
  <c r="L19" i="1" s="1"/>
  <c r="K18" i="1"/>
  <c r="K19" i="1" s="1"/>
  <c r="J18" i="1"/>
  <c r="J19" i="1" s="1"/>
  <c r="I18" i="1"/>
  <c r="I19" i="1" s="1"/>
  <c r="H18" i="1"/>
  <c r="H19" i="1" s="1"/>
  <c r="L13" i="1"/>
  <c r="L14" i="1" s="1"/>
  <c r="K13" i="1"/>
  <c r="K14" i="1" s="1"/>
  <c r="J13" i="1"/>
  <c r="J14" i="1" s="1"/>
  <c r="I13" i="1"/>
  <c r="I14" i="1" s="1"/>
  <c r="H13" i="1"/>
  <c r="H14" i="1" s="1"/>
  <c r="I8" i="1"/>
  <c r="I9" i="1" s="1"/>
  <c r="J8" i="1"/>
  <c r="J9" i="1" s="1"/>
  <c r="K8" i="1"/>
  <c r="K9" i="1" s="1"/>
  <c r="L8" i="1"/>
  <c r="L9" i="1" s="1"/>
  <c r="H8" i="1"/>
  <c r="H9" i="1" s="1"/>
  <c r="G89" i="1" l="1"/>
  <c r="G84" i="1"/>
  <c r="G82" i="1"/>
  <c r="I4" i="1"/>
  <c r="J4" i="1" s="1"/>
  <c r="K4" i="1" s="1"/>
  <c r="L4" i="1" s="1"/>
  <c r="M4" i="1" s="1"/>
  <c r="N4" i="1" s="1"/>
</calcChain>
</file>

<file path=xl/sharedStrings.xml><?xml version="1.0" encoding="utf-8"?>
<sst xmlns="http://schemas.openxmlformats.org/spreadsheetml/2006/main" count="123" uniqueCount="23">
  <si>
    <t>Operating profit</t>
  </si>
  <si>
    <t>Operating margin</t>
  </si>
  <si>
    <t>Revenue class</t>
  </si>
  <si>
    <t>$10,000 - $49,000</t>
  </si>
  <si>
    <t>Note: values are Canadia-wide numbers</t>
  </si>
  <si>
    <t>$50,000 to $99,999</t>
  </si>
  <si>
    <t>$100,000 to $249,999</t>
  </si>
  <si>
    <t>$250,000 to $499,999</t>
  </si>
  <si>
    <t>$500,000 and over</t>
  </si>
  <si>
    <t>Total operating revenues</t>
  </si>
  <si>
    <t>Total operating expenses</t>
  </si>
  <si>
    <t>http://www5.statcan.gc.ca/cansim/a47</t>
  </si>
  <si>
    <t>Table 002-0047</t>
  </si>
  <si>
    <t>Average operating revenues and expenses of farms, by revenue class and farm type, incorporated and unincorporated sectors, Canada annual (dollars)</t>
  </si>
  <si>
    <t>Potato farms</t>
  </si>
  <si>
    <t>Dairy cattle and milk production</t>
  </si>
  <si>
    <t>Hog and pig farming</t>
  </si>
  <si>
    <t>Number of farms</t>
  </si>
  <si>
    <t>Average of all revenue classes (CANADA-WIDE)</t>
  </si>
  <si>
    <t>Hog</t>
  </si>
  <si>
    <t>Dairy</t>
  </si>
  <si>
    <t xml:space="preserve">Potato </t>
  </si>
  <si>
    <r>
      <t>Source:</t>
    </r>
    <r>
      <rPr>
        <sz val="8"/>
        <color rgb="FF000000"/>
        <rFont val="Verdana"/>
        <family val="2"/>
      </rPr>
      <t>  Statistics Canada. </t>
    </r>
    <r>
      <rPr>
        <i/>
        <sz val="8"/>
        <color rgb="FF000000"/>
        <rFont val="Verdana"/>
        <family val="2"/>
      </rPr>
      <t>Table  002-0047 -  Average operating revenues and expenses of farms, by revenue class and farm type, incorporated and unincorporated sectors, Canada, annual (dollars unless otherwise noted), </t>
    </r>
    <r>
      <rPr>
        <sz val="8"/>
        <color rgb="FF000000"/>
        <rFont val="Verdana"/>
        <family val="2"/>
      </rPr>
      <t> CANSIM (database). (accessed: November 14, 2017 )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</si>
</sst>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i/>
      <sz val="11"/>
      <color theme="1"/>
      <name val="Book Antiqua"/>
      <family val="1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36">
    <xf numFmtId="0" fontId="0" fillId="0" borderId="0" xfId="0"/>
    <xf numFmtId="0" fontId="18" fillId="0" borderId="0" xfId="0" applyFont="1" applyBorder="1"/>
    <xf numFmtId="165" fontId="18" fillId="33" borderId="0" xfId="0" applyNumberFormat="1" applyFont="1" applyFill="1" applyBorder="1"/>
    <xf numFmtId="2" fontId="18" fillId="0" borderId="0" xfId="0" applyNumberFormat="1" applyFont="1" applyBorder="1" applyAlignment="1">
      <alignment horizontal="center"/>
    </xf>
    <xf numFmtId="0" fontId="19" fillId="0" borderId="0" xfId="0" applyFont="1" applyBorder="1"/>
    <xf numFmtId="165" fontId="18" fillId="33" borderId="14" xfId="0" applyNumberFormat="1" applyFont="1" applyFill="1" applyBorder="1"/>
    <xf numFmtId="2" fontId="18" fillId="0" borderId="16" xfId="0" applyNumberFormat="1" applyFont="1" applyBorder="1" applyAlignment="1">
      <alignment horizontal="center"/>
    </xf>
    <xf numFmtId="0" fontId="18" fillId="0" borderId="0" xfId="0" applyFont="1" applyFill="1" applyBorder="1"/>
    <xf numFmtId="0" fontId="19" fillId="0" borderId="0" xfId="0" applyFont="1" applyFill="1" applyBorder="1"/>
    <xf numFmtId="2" fontId="18" fillId="0" borderId="0" xfId="0" applyNumberFormat="1" applyFont="1" applyFill="1" applyBorder="1" applyAlignment="1">
      <alignment horizontal="center"/>
    </xf>
    <xf numFmtId="0" fontId="18" fillId="0" borderId="16" xfId="0" applyFont="1" applyFill="1" applyBorder="1"/>
    <xf numFmtId="4" fontId="18" fillId="0" borderId="14" xfId="0" applyNumberFormat="1" applyFont="1" applyFill="1" applyBorder="1"/>
    <xf numFmtId="4" fontId="18" fillId="0" borderId="16" xfId="0" applyNumberFormat="1" applyFont="1" applyFill="1" applyBorder="1"/>
    <xf numFmtId="4" fontId="18" fillId="0" borderId="17" xfId="0" applyNumberFormat="1" applyFont="1" applyFill="1" applyBorder="1"/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164" fontId="18" fillId="0" borderId="0" xfId="0" applyNumberFormat="1" applyFont="1" applyBorder="1"/>
    <xf numFmtId="2" fontId="18" fillId="0" borderId="14" xfId="0" applyNumberFormat="1" applyFont="1" applyFill="1" applyBorder="1"/>
    <xf numFmtId="2" fontId="18" fillId="0" borderId="0" xfId="0" applyNumberFormat="1" applyFont="1" applyFill="1" applyBorder="1"/>
    <xf numFmtId="0" fontId="19" fillId="0" borderId="14" xfId="0" applyFont="1" applyBorder="1" applyAlignment="1">
      <alignment horizontal="center"/>
    </xf>
    <xf numFmtId="0" fontId="21" fillId="0" borderId="0" xfId="0" applyFont="1"/>
    <xf numFmtId="165" fontId="18" fillId="33" borderId="0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5" fontId="18" fillId="33" borderId="0" xfId="0" applyNumberFormat="1" applyFont="1" applyFill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553778572524405"/>
          <c:y val="4.1498100620849465E-2"/>
          <c:w val="0.7577049118860143"/>
          <c:h val="0.8630815304255443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Sheet1!$D$4:$L$4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xVal>
          <c:yVal>
            <c:numRef>
              <c:f>Sheet1!$D$93:$L$93</c:f>
              <c:numCache>
                <c:formatCode>"$"#,##0</c:formatCode>
                <c:ptCount val="9"/>
                <c:pt idx="0">
                  <c:v>59921.555555555555</c:v>
                </c:pt>
                <c:pt idx="1">
                  <c:v>71232.052083333328</c:v>
                </c:pt>
                <c:pt idx="2">
                  <c:v>28583.112125162974</c:v>
                </c:pt>
                <c:pt idx="3">
                  <c:v>33973.541778975741</c:v>
                </c:pt>
                <c:pt idx="4">
                  <c:v>75690.263650546025</c:v>
                </c:pt>
                <c:pt idx="5">
                  <c:v>94816.437609841829</c:v>
                </c:pt>
                <c:pt idx="6">
                  <c:v>110901.13619402985</c:v>
                </c:pt>
                <c:pt idx="7">
                  <c:v>116141.33333333333</c:v>
                </c:pt>
                <c:pt idx="8">
                  <c:v>295129.01986754965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6F-4445-A39F-639654518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3364800"/>
        <c:axId val="2002696048"/>
      </c:scatterChart>
      <c:valAx>
        <c:axId val="1893364800"/>
        <c:scaling>
          <c:orientation val="minMax"/>
          <c:max val="2014"/>
          <c:min val="2006"/>
        </c:scaling>
        <c:delete val="0"/>
        <c:axPos val="b"/>
        <c:numFmt formatCode="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n-US"/>
          </a:p>
        </c:txPr>
        <c:crossAx val="2002696048"/>
        <c:crosses val="autoZero"/>
        <c:crossBetween val="midCat"/>
        <c:majorUnit val="1"/>
      </c:valAx>
      <c:valAx>
        <c:axId val="20026960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Book Antiqua" panose="02040602050305030304" pitchFamily="18" charset="0"/>
                    <a:ea typeface="+mn-ea"/>
                    <a:cs typeface="+mn-cs"/>
                  </a:defRPr>
                </a:pPr>
                <a:r>
                  <a:rPr lang="en-CA" sz="1100" b="1" i="0" baseline="0">
                    <a:solidFill>
                      <a:sysClr val="windowText" lastClr="000000"/>
                    </a:solidFill>
                    <a:effectLst/>
                  </a:rPr>
                  <a:t>Operating profit per farm (dollars per year)</a:t>
                </a:r>
                <a:endParaRPr lang="en-CA" sz="1100" b="1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Book Antiqua" panose="0204060205030503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n-US"/>
          </a:p>
        </c:txPr>
        <c:crossAx val="1893364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Book Antiqua" panose="0204060205030503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553778572524405"/>
          <c:y val="4.1498100620849465E-2"/>
          <c:w val="0.7577049118860143"/>
          <c:h val="0.8630815304255443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Sheet1!$D$4:$L$4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xVal>
          <c:yVal>
            <c:numRef>
              <c:f>Sheet1!$D$88:$L$88</c:f>
              <c:numCache>
                <c:formatCode>"$"#,##0</c:formatCode>
                <c:ptCount val="9"/>
                <c:pt idx="0">
                  <c:v>95898.848845346394</c:v>
                </c:pt>
                <c:pt idx="1">
                  <c:v>102896.53029759771</c:v>
                </c:pt>
                <c:pt idx="2">
                  <c:v>103547.19342930971</c:v>
                </c:pt>
                <c:pt idx="3">
                  <c:v>105622.50586454786</c:v>
                </c:pt>
                <c:pt idx="4">
                  <c:v>131190.31853048041</c:v>
                </c:pt>
                <c:pt idx="5">
                  <c:v>140586.88249496982</c:v>
                </c:pt>
                <c:pt idx="6">
                  <c:v>137769.88870770484</c:v>
                </c:pt>
                <c:pt idx="7">
                  <c:v>135597.86374999999</c:v>
                </c:pt>
                <c:pt idx="8">
                  <c:v>153661.40938441671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1A-412D-988D-56EE739A8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3364800"/>
        <c:axId val="2002696048"/>
      </c:scatterChart>
      <c:valAx>
        <c:axId val="1893364800"/>
        <c:scaling>
          <c:orientation val="minMax"/>
          <c:max val="2014"/>
          <c:min val="2006"/>
        </c:scaling>
        <c:delete val="0"/>
        <c:axPos val="b"/>
        <c:numFmt formatCode="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n-US"/>
          </a:p>
        </c:txPr>
        <c:crossAx val="2002696048"/>
        <c:crosses val="autoZero"/>
        <c:crossBetween val="midCat"/>
        <c:majorUnit val="1"/>
      </c:valAx>
      <c:valAx>
        <c:axId val="20026960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Book Antiqua" panose="02040602050305030304" pitchFamily="18" charset="0"/>
                    <a:ea typeface="+mn-ea"/>
                    <a:cs typeface="+mn-cs"/>
                  </a:defRPr>
                </a:pPr>
                <a:r>
                  <a:rPr lang="en-CA" sz="1100" b="1" i="0" baseline="0">
                    <a:solidFill>
                      <a:sysClr val="windowText" lastClr="000000"/>
                    </a:solidFill>
                    <a:effectLst/>
                  </a:rPr>
                  <a:t>Operating profit per farm (dollars per year)</a:t>
                </a:r>
                <a:endParaRPr lang="en-CA" sz="1100" b="1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Book Antiqua" panose="0204060205030503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n-US"/>
          </a:p>
        </c:txPr>
        <c:crossAx val="1893364800"/>
        <c:crosses val="autoZero"/>
        <c:crossBetween val="midCat"/>
        <c:majorUnit val="50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Book Antiqua" panose="0204060205030503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553778572524405"/>
          <c:y val="4.1498100620849465E-2"/>
          <c:w val="0.7577049118860143"/>
          <c:h val="0.8630815304255443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Sheet1!$D$4:$L$4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xVal>
          <c:yVal>
            <c:numRef>
              <c:f>Sheet1!$D$83:$L$83</c:f>
              <c:numCache>
                <c:formatCode>"$"#,##0</c:formatCode>
                <c:ptCount val="9"/>
                <c:pt idx="0">
                  <c:v>117066.48120300751</c:v>
                </c:pt>
                <c:pt idx="1">
                  <c:v>128733.04166666667</c:v>
                </c:pt>
                <c:pt idx="2">
                  <c:v>164370.2248995984</c:v>
                </c:pt>
                <c:pt idx="3">
                  <c:v>198523.64435146443</c:v>
                </c:pt>
                <c:pt idx="4">
                  <c:v>202112.91479820627</c:v>
                </c:pt>
                <c:pt idx="5">
                  <c:v>227814.21531100478</c:v>
                </c:pt>
                <c:pt idx="6">
                  <c:v>199358.79729729731</c:v>
                </c:pt>
                <c:pt idx="7">
                  <c:v>220406.13942307694</c:v>
                </c:pt>
                <c:pt idx="8">
                  <c:v>236961.05741626795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4B-436B-915E-BF5B53A34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3364800"/>
        <c:axId val="2002696048"/>
      </c:scatterChart>
      <c:valAx>
        <c:axId val="1893364800"/>
        <c:scaling>
          <c:orientation val="minMax"/>
          <c:max val="2014"/>
          <c:min val="2006"/>
        </c:scaling>
        <c:delete val="0"/>
        <c:axPos val="b"/>
        <c:numFmt formatCode="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n-US"/>
          </a:p>
        </c:txPr>
        <c:crossAx val="2002696048"/>
        <c:crosses val="autoZero"/>
        <c:crossBetween val="midCat"/>
        <c:majorUnit val="1"/>
      </c:valAx>
      <c:valAx>
        <c:axId val="20026960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Book Antiqua" panose="02040602050305030304" pitchFamily="18" charset="0"/>
                    <a:ea typeface="+mn-ea"/>
                    <a:cs typeface="+mn-cs"/>
                  </a:defRPr>
                </a:pPr>
                <a:r>
                  <a:rPr lang="en-CA" sz="1100" b="1" i="0" baseline="0">
                    <a:solidFill>
                      <a:sysClr val="windowText" lastClr="000000"/>
                    </a:solidFill>
                    <a:effectLst/>
                  </a:rPr>
                  <a:t>Operating profit per farm (dollars per year)</a:t>
                </a:r>
                <a:endParaRPr lang="en-CA" sz="1100" b="1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Book Antiqua" panose="0204060205030503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n-US"/>
          </a:p>
        </c:txPr>
        <c:crossAx val="1893364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Book Antiqua" panose="0204060205030503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205740</xdr:colOff>
      <xdr:row>81</xdr:row>
      <xdr:rowOff>7620</xdr:rowOff>
    </xdr:from>
    <xdr:to>
      <xdr:col>23</xdr:col>
      <xdr:colOff>220980</xdr:colOff>
      <xdr:row>94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BA68A0-CFE7-4771-A577-8D871DEBEF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83820</xdr:colOff>
      <xdr:row>66</xdr:row>
      <xdr:rowOff>99060</xdr:rowOff>
    </xdr:from>
    <xdr:to>
      <xdr:col>23</xdr:col>
      <xdr:colOff>99060</xdr:colOff>
      <xdr:row>80</xdr:row>
      <xdr:rowOff>30480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F92F391-22B5-4028-967B-DD4666CBC0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160020</xdr:colOff>
      <xdr:row>51</xdr:row>
      <xdr:rowOff>99060</xdr:rowOff>
    </xdr:from>
    <xdr:to>
      <xdr:col>23</xdr:col>
      <xdr:colOff>175260</xdr:colOff>
      <xdr:row>65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BF976C3-638E-4BD0-AD19-E392D2D927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8DAFC-33D8-40A8-8106-81B331AE7C01}">
  <dimension ref="A2:Y100"/>
  <sheetViews>
    <sheetView tabSelected="1" topLeftCell="A88" zoomScale="85" zoomScaleNormal="85" workbookViewId="0">
      <selection activeCell="E97" sqref="E97"/>
    </sheetView>
  </sheetViews>
  <sheetFormatPr defaultRowHeight="14.4" x14ac:dyDescent="0.3"/>
  <cols>
    <col min="1" max="1" width="19.21875" style="1" bestFit="1" customWidth="1"/>
    <col min="2" max="2" width="14.77734375" style="1" customWidth="1"/>
    <col min="3" max="3" width="29.5546875" style="1" customWidth="1"/>
    <col min="4" max="4" width="15.109375" style="17" customWidth="1"/>
    <col min="5" max="5" width="15.21875" style="17" customWidth="1"/>
    <col min="6" max="6" width="12.5546875" style="17" customWidth="1"/>
    <col min="7" max="7" width="12.21875" style="17" customWidth="1"/>
    <col min="8" max="8" width="11.109375" style="1" bestFit="1" customWidth="1"/>
    <col min="9" max="12" width="10.109375" style="1" bestFit="1" customWidth="1"/>
    <col min="13" max="16384" width="8.88671875" style="1"/>
  </cols>
  <sheetData>
    <row r="2" spans="1:14" x14ac:dyDescent="0.3">
      <c r="C2" s="35" t="s">
        <v>4</v>
      </c>
      <c r="D2" s="35"/>
      <c r="E2" s="35"/>
      <c r="F2" s="35"/>
      <c r="G2" s="35"/>
      <c r="H2" s="35"/>
      <c r="I2" s="35"/>
    </row>
    <row r="3" spans="1:14" x14ac:dyDescent="0.3">
      <c r="D3" s="16"/>
      <c r="E3" s="16"/>
      <c r="F3" s="16"/>
      <c r="G3" s="16"/>
      <c r="H3" s="4"/>
    </row>
    <row r="4" spans="1:14" s="17" customFormat="1" x14ac:dyDescent="0.3">
      <c r="A4" s="16" t="s">
        <v>2</v>
      </c>
      <c r="D4" s="16">
        <v>2006</v>
      </c>
      <c r="E4" s="16">
        <f>D4+1</f>
        <v>2007</v>
      </c>
      <c r="F4" s="16">
        <f>E4+1</f>
        <v>2008</v>
      </c>
      <c r="G4" s="16">
        <f>F4+1</f>
        <v>2009</v>
      </c>
      <c r="H4" s="16">
        <f>G4+1</f>
        <v>2010</v>
      </c>
      <c r="I4" s="16">
        <f t="shared" ref="I4:N4" si="0">H4+1</f>
        <v>2011</v>
      </c>
      <c r="J4" s="16">
        <f t="shared" si="0"/>
        <v>2012</v>
      </c>
      <c r="K4" s="16">
        <f t="shared" si="0"/>
        <v>2013</v>
      </c>
      <c r="L4" s="16">
        <f t="shared" si="0"/>
        <v>2014</v>
      </c>
      <c r="M4" s="16">
        <f t="shared" si="0"/>
        <v>2015</v>
      </c>
      <c r="N4" s="16">
        <f t="shared" si="0"/>
        <v>2016</v>
      </c>
    </row>
    <row r="5" spans="1:14" s="17" customFormat="1" x14ac:dyDescent="0.3">
      <c r="A5" s="30" t="s">
        <v>3</v>
      </c>
      <c r="B5" s="28" t="s">
        <v>14</v>
      </c>
      <c r="C5" s="18" t="s">
        <v>17</v>
      </c>
      <c r="D5" s="26">
        <v>205</v>
      </c>
      <c r="E5" s="26">
        <v>175</v>
      </c>
      <c r="F5" s="26">
        <v>265</v>
      </c>
      <c r="G5" s="26">
        <v>200</v>
      </c>
      <c r="H5" s="17">
        <v>165</v>
      </c>
      <c r="I5" s="17">
        <v>115</v>
      </c>
      <c r="J5" s="17">
        <v>100</v>
      </c>
      <c r="K5" s="17">
        <v>75</v>
      </c>
      <c r="L5" s="17">
        <v>70</v>
      </c>
      <c r="M5" s="16"/>
      <c r="N5" s="16"/>
    </row>
    <row r="6" spans="1:14" x14ac:dyDescent="0.3">
      <c r="A6" s="30"/>
      <c r="B6" s="28"/>
      <c r="C6" s="1" t="s">
        <v>9</v>
      </c>
      <c r="D6" s="27">
        <v>26455</v>
      </c>
      <c r="E6" s="27">
        <v>30277</v>
      </c>
      <c r="F6" s="27">
        <v>27941</v>
      </c>
      <c r="G6" s="27">
        <v>27430</v>
      </c>
      <c r="H6" s="2">
        <v>24940</v>
      </c>
      <c r="I6" s="2">
        <v>20542</v>
      </c>
      <c r="J6" s="2">
        <v>25215</v>
      </c>
      <c r="K6" s="2">
        <v>23840</v>
      </c>
      <c r="L6" s="2">
        <v>26295</v>
      </c>
      <c r="M6" s="2"/>
      <c r="N6" s="2"/>
    </row>
    <row r="7" spans="1:14" x14ac:dyDescent="0.3">
      <c r="A7" s="30"/>
      <c r="B7" s="28"/>
      <c r="C7" s="1" t="s">
        <v>10</v>
      </c>
      <c r="D7" s="27">
        <v>23802</v>
      </c>
      <c r="E7" s="27">
        <v>33654</v>
      </c>
      <c r="F7" s="27">
        <v>28810</v>
      </c>
      <c r="G7" s="27">
        <v>29085</v>
      </c>
      <c r="H7" s="2">
        <v>22031</v>
      </c>
      <c r="I7" s="2">
        <v>20001</v>
      </c>
      <c r="J7" s="2">
        <v>24452</v>
      </c>
      <c r="K7" s="2">
        <v>25410</v>
      </c>
      <c r="L7" s="2">
        <v>33013</v>
      </c>
      <c r="M7" s="2"/>
      <c r="N7" s="2"/>
    </row>
    <row r="8" spans="1:14" x14ac:dyDescent="0.3">
      <c r="A8" s="30"/>
      <c r="B8" s="28"/>
      <c r="C8" s="4" t="s">
        <v>0</v>
      </c>
      <c r="D8" s="25">
        <f>D6-D7</f>
        <v>2653</v>
      </c>
      <c r="E8" s="25">
        <f>E6-E7</f>
        <v>-3377</v>
      </c>
      <c r="F8" s="25">
        <f>F6-F7</f>
        <v>-869</v>
      </c>
      <c r="G8" s="25">
        <f>G6-G7</f>
        <v>-1655</v>
      </c>
      <c r="H8" s="2">
        <f>H6-H7</f>
        <v>2909</v>
      </c>
      <c r="I8" s="2">
        <f t="shared" ref="I8:L8" si="1">I6-I7</f>
        <v>541</v>
      </c>
      <c r="J8" s="2">
        <f t="shared" si="1"/>
        <v>763</v>
      </c>
      <c r="K8" s="2">
        <f t="shared" si="1"/>
        <v>-1570</v>
      </c>
      <c r="L8" s="2">
        <f t="shared" si="1"/>
        <v>-6718</v>
      </c>
      <c r="M8" s="2"/>
      <c r="N8" s="2"/>
    </row>
    <row r="9" spans="1:14" x14ac:dyDescent="0.3">
      <c r="A9" s="30"/>
      <c r="B9" s="28"/>
      <c r="C9" s="1" t="s">
        <v>1</v>
      </c>
      <c r="D9" s="9">
        <f t="shared" ref="D9:G9" si="2">D8/D6</f>
        <v>0.10028350028350029</v>
      </c>
      <c r="E9" s="9">
        <f t="shared" si="2"/>
        <v>-0.11153681011989298</v>
      </c>
      <c r="F9" s="9">
        <f t="shared" si="2"/>
        <v>-3.1101249060520381E-2</v>
      </c>
      <c r="G9" s="9">
        <f t="shared" si="2"/>
        <v>-6.0335399197958439E-2</v>
      </c>
      <c r="H9" s="3">
        <f>H8/H6</f>
        <v>0.11663993584603047</v>
      </c>
      <c r="I9" s="3">
        <f t="shared" ref="I9:L9" si="3">I8/I6</f>
        <v>2.6336286632265601E-2</v>
      </c>
      <c r="J9" s="3">
        <f t="shared" si="3"/>
        <v>3.025976601229427E-2</v>
      </c>
      <c r="K9" s="3">
        <f t="shared" si="3"/>
        <v>-6.5855704697986572E-2</v>
      </c>
      <c r="L9" s="3">
        <f t="shared" si="3"/>
        <v>-0.25548583380870887</v>
      </c>
    </row>
    <row r="10" spans="1:14" s="17" customFormat="1" x14ac:dyDescent="0.3">
      <c r="A10" s="30"/>
      <c r="B10" s="28" t="s">
        <v>15</v>
      </c>
      <c r="C10" s="18" t="s">
        <v>17</v>
      </c>
      <c r="D10" s="26">
        <v>600</v>
      </c>
      <c r="E10" s="26">
        <v>445</v>
      </c>
      <c r="F10" s="26">
        <v>440</v>
      </c>
      <c r="G10" s="26">
        <v>430</v>
      </c>
      <c r="H10" s="17">
        <v>240</v>
      </c>
      <c r="I10" s="17">
        <v>385</v>
      </c>
      <c r="J10" s="17">
        <v>240</v>
      </c>
      <c r="K10" s="17">
        <v>330</v>
      </c>
      <c r="L10" s="17">
        <v>215</v>
      </c>
      <c r="M10" s="16"/>
      <c r="N10" s="16"/>
    </row>
    <row r="11" spans="1:14" ht="14.4" customHeight="1" x14ac:dyDescent="0.3">
      <c r="A11" s="30"/>
      <c r="B11" s="28"/>
      <c r="C11" s="1" t="s">
        <v>9</v>
      </c>
      <c r="D11" s="27">
        <v>31802</v>
      </c>
      <c r="E11" s="27">
        <v>27965</v>
      </c>
      <c r="F11" s="27">
        <v>29503</v>
      </c>
      <c r="G11" s="27">
        <v>27359</v>
      </c>
      <c r="H11" s="2">
        <v>30807</v>
      </c>
      <c r="I11" s="2">
        <v>25199</v>
      </c>
      <c r="J11" s="2">
        <v>34411</v>
      </c>
      <c r="K11" s="2">
        <v>27061</v>
      </c>
      <c r="L11" s="2">
        <v>25849</v>
      </c>
      <c r="M11" s="2"/>
      <c r="N11" s="2"/>
    </row>
    <row r="12" spans="1:14" x14ac:dyDescent="0.3">
      <c r="A12" s="30"/>
      <c r="B12" s="28"/>
      <c r="C12" s="1" t="s">
        <v>10</v>
      </c>
      <c r="D12" s="27">
        <v>18705</v>
      </c>
      <c r="E12" s="27">
        <v>18803</v>
      </c>
      <c r="F12" s="27">
        <v>22958</v>
      </c>
      <c r="G12" s="27">
        <v>18968</v>
      </c>
      <c r="H12" s="2">
        <v>31390</v>
      </c>
      <c r="I12" s="2">
        <v>13899</v>
      </c>
      <c r="J12" s="2">
        <v>24202</v>
      </c>
      <c r="K12" s="2">
        <v>17432</v>
      </c>
      <c r="L12" s="2">
        <v>23638</v>
      </c>
      <c r="M12" s="2"/>
      <c r="N12" s="2"/>
    </row>
    <row r="13" spans="1:14" x14ac:dyDescent="0.3">
      <c r="A13" s="30"/>
      <c r="B13" s="28"/>
      <c r="C13" s="4" t="s">
        <v>0</v>
      </c>
      <c r="D13" s="25">
        <f t="shared" ref="D13:G13" si="4">D11-D12</f>
        <v>13097</v>
      </c>
      <c r="E13" s="25">
        <f t="shared" si="4"/>
        <v>9162</v>
      </c>
      <c r="F13" s="25">
        <f t="shared" si="4"/>
        <v>6545</v>
      </c>
      <c r="G13" s="25">
        <f t="shared" si="4"/>
        <v>8391</v>
      </c>
      <c r="H13" s="2">
        <f>H11-H12</f>
        <v>-583</v>
      </c>
      <c r="I13" s="2">
        <f t="shared" ref="I13" si="5">I11-I12</f>
        <v>11300</v>
      </c>
      <c r="J13" s="2">
        <f t="shared" ref="J13" si="6">J11-J12</f>
        <v>10209</v>
      </c>
      <c r="K13" s="2">
        <f t="shared" ref="K13" si="7">K11-K12</f>
        <v>9629</v>
      </c>
      <c r="L13" s="2">
        <f t="shared" ref="L13" si="8">L11-L12</f>
        <v>2211</v>
      </c>
      <c r="M13" s="2"/>
      <c r="N13" s="2"/>
    </row>
    <row r="14" spans="1:14" x14ac:dyDescent="0.3">
      <c r="A14" s="30"/>
      <c r="B14" s="28"/>
      <c r="C14" s="1" t="s">
        <v>1</v>
      </c>
      <c r="D14" s="9">
        <f t="shared" ref="D14:G14" si="9">D13/D11</f>
        <v>0.41182944468901328</v>
      </c>
      <c r="E14" s="9">
        <f t="shared" si="9"/>
        <v>0.32762381548364028</v>
      </c>
      <c r="F14" s="9">
        <f t="shared" si="9"/>
        <v>0.22184184659187201</v>
      </c>
      <c r="G14" s="9">
        <f t="shared" si="9"/>
        <v>0.3066998062794693</v>
      </c>
      <c r="H14" s="3">
        <f>H13/H11</f>
        <v>-1.8924270458012791E-2</v>
      </c>
      <c r="I14" s="3">
        <f t="shared" ref="I14" si="10">I13/I11</f>
        <v>0.44843049327354262</v>
      </c>
      <c r="J14" s="3">
        <f t="shared" ref="J14" si="11">J13/J11</f>
        <v>0.29667838772485544</v>
      </c>
      <c r="K14" s="3">
        <f t="shared" ref="K14" si="12">K13/K11</f>
        <v>0.35582572706108423</v>
      </c>
      <c r="L14" s="3">
        <f t="shared" ref="L14" si="13">L13/L11</f>
        <v>8.5535223799760141E-2</v>
      </c>
    </row>
    <row r="15" spans="1:14" s="17" customFormat="1" x14ac:dyDescent="0.3">
      <c r="A15" s="30"/>
      <c r="B15" s="28" t="s">
        <v>16</v>
      </c>
      <c r="C15" s="18" t="s">
        <v>17</v>
      </c>
      <c r="D15" s="26">
        <v>580</v>
      </c>
      <c r="E15" s="26">
        <v>505</v>
      </c>
      <c r="F15" s="26">
        <v>245</v>
      </c>
      <c r="G15" s="26">
        <v>435</v>
      </c>
      <c r="H15" s="17">
        <v>290</v>
      </c>
      <c r="I15" s="17">
        <v>270</v>
      </c>
      <c r="J15" s="17">
        <v>320</v>
      </c>
      <c r="K15" s="17">
        <v>195</v>
      </c>
      <c r="L15" s="17">
        <v>190</v>
      </c>
      <c r="M15" s="16"/>
      <c r="N15" s="16"/>
    </row>
    <row r="16" spans="1:14" ht="14.4" customHeight="1" x14ac:dyDescent="0.3">
      <c r="A16" s="30"/>
      <c r="B16" s="28"/>
      <c r="C16" s="1" t="s">
        <v>9</v>
      </c>
      <c r="D16" s="27">
        <v>25580</v>
      </c>
      <c r="E16" s="27">
        <v>26422</v>
      </c>
      <c r="F16" s="27">
        <v>25657</v>
      </c>
      <c r="G16" s="27">
        <v>27126</v>
      </c>
      <c r="H16" s="2">
        <v>29372</v>
      </c>
      <c r="I16" s="2">
        <v>24578</v>
      </c>
      <c r="J16" s="2">
        <v>24655</v>
      </c>
      <c r="K16" s="2">
        <v>25500</v>
      </c>
      <c r="L16" s="2">
        <v>21607</v>
      </c>
      <c r="M16" s="2"/>
      <c r="N16" s="2"/>
    </row>
    <row r="17" spans="1:14" x14ac:dyDescent="0.3">
      <c r="A17" s="30"/>
      <c r="B17" s="28"/>
      <c r="C17" s="1" t="s">
        <v>10</v>
      </c>
      <c r="D17" s="27">
        <v>30026</v>
      </c>
      <c r="E17" s="27">
        <v>29393</v>
      </c>
      <c r="F17" s="27">
        <v>32502</v>
      </c>
      <c r="G17" s="27">
        <v>29017</v>
      </c>
      <c r="H17" s="2">
        <v>30077</v>
      </c>
      <c r="I17" s="2">
        <v>24408</v>
      </c>
      <c r="J17" s="2">
        <v>25988</v>
      </c>
      <c r="K17" s="2">
        <v>33880</v>
      </c>
      <c r="L17" s="2">
        <v>31272</v>
      </c>
      <c r="M17" s="2"/>
      <c r="N17" s="2"/>
    </row>
    <row r="18" spans="1:14" x14ac:dyDescent="0.3">
      <c r="A18" s="30"/>
      <c r="B18" s="28"/>
      <c r="C18" s="4" t="s">
        <v>0</v>
      </c>
      <c r="D18" s="25">
        <f t="shared" ref="D18:G18" si="14">D16-D17</f>
        <v>-4446</v>
      </c>
      <c r="E18" s="25">
        <f t="shared" si="14"/>
        <v>-2971</v>
      </c>
      <c r="F18" s="25">
        <f t="shared" si="14"/>
        <v>-6845</v>
      </c>
      <c r="G18" s="25">
        <f t="shared" si="14"/>
        <v>-1891</v>
      </c>
      <c r="H18" s="2">
        <f>H16-H17</f>
        <v>-705</v>
      </c>
      <c r="I18" s="2">
        <f t="shared" ref="I18" si="15">I16-I17</f>
        <v>170</v>
      </c>
      <c r="J18" s="2">
        <f t="shared" ref="J18" si="16">J16-J17</f>
        <v>-1333</v>
      </c>
      <c r="K18" s="2">
        <f t="shared" ref="K18" si="17">K16-K17</f>
        <v>-8380</v>
      </c>
      <c r="L18" s="2">
        <f t="shared" ref="L18" si="18">L16-L17</f>
        <v>-9665</v>
      </c>
      <c r="M18" s="2"/>
      <c r="N18" s="2"/>
    </row>
    <row r="19" spans="1:14" x14ac:dyDescent="0.3">
      <c r="A19" s="30"/>
      <c r="B19" s="28"/>
      <c r="C19" s="1" t="s">
        <v>1</v>
      </c>
      <c r="D19" s="9">
        <f t="shared" ref="D19:G19" si="19">D18/D16</f>
        <v>-0.17380766223612196</v>
      </c>
      <c r="E19" s="9">
        <f t="shared" si="19"/>
        <v>-0.11244417530845507</v>
      </c>
      <c r="F19" s="9">
        <f t="shared" si="19"/>
        <v>-0.2667887905834665</v>
      </c>
      <c r="G19" s="9">
        <f t="shared" si="19"/>
        <v>-6.9711715697117163E-2</v>
      </c>
      <c r="H19" s="3">
        <f>H18/H16</f>
        <v>-2.4002451314176766E-2</v>
      </c>
      <c r="I19" s="3">
        <f t="shared" ref="I19" si="20">I18/I16</f>
        <v>6.916754821384978E-3</v>
      </c>
      <c r="J19" s="3">
        <f t="shared" ref="J19" si="21">J18/J16</f>
        <v>-5.406611235043602E-2</v>
      </c>
      <c r="K19" s="3">
        <f t="shared" ref="K19" si="22">K18/K16</f>
        <v>-0.32862745098039214</v>
      </c>
      <c r="L19" s="3">
        <f t="shared" ref="L19" si="23">L18/L16</f>
        <v>-0.44730874253714076</v>
      </c>
    </row>
    <row r="20" spans="1:14" s="17" customFormat="1" x14ac:dyDescent="0.3">
      <c r="A20" s="30" t="s">
        <v>5</v>
      </c>
      <c r="B20" s="28" t="s">
        <v>14</v>
      </c>
      <c r="C20" s="18" t="s">
        <v>17</v>
      </c>
      <c r="D20" s="26">
        <v>135</v>
      </c>
      <c r="E20" s="26">
        <v>80</v>
      </c>
      <c r="F20" s="26">
        <v>65</v>
      </c>
      <c r="G20" s="26">
        <v>115</v>
      </c>
      <c r="H20" s="17">
        <v>65</v>
      </c>
      <c r="I20" s="17">
        <v>45</v>
      </c>
      <c r="J20" s="17">
        <v>60</v>
      </c>
      <c r="K20" s="17">
        <v>95</v>
      </c>
      <c r="L20" s="17">
        <v>55</v>
      </c>
      <c r="M20" s="16"/>
      <c r="N20" s="16"/>
    </row>
    <row r="21" spans="1:14" x14ac:dyDescent="0.3">
      <c r="A21" s="30"/>
      <c r="B21" s="28"/>
      <c r="C21" s="1" t="s">
        <v>9</v>
      </c>
      <c r="D21" s="27">
        <v>68438</v>
      </c>
      <c r="E21" s="27">
        <v>72348</v>
      </c>
      <c r="F21" s="27">
        <v>71913</v>
      </c>
      <c r="G21" s="27">
        <v>70087</v>
      </c>
      <c r="H21" s="2">
        <v>76335</v>
      </c>
      <c r="I21" s="2">
        <v>73533</v>
      </c>
      <c r="J21" s="2">
        <v>76915</v>
      </c>
      <c r="K21" s="2">
        <v>68020</v>
      </c>
      <c r="L21" s="2">
        <v>76860</v>
      </c>
      <c r="M21" s="2"/>
      <c r="N21" s="2"/>
    </row>
    <row r="22" spans="1:14" x14ac:dyDescent="0.3">
      <c r="A22" s="30"/>
      <c r="B22" s="28"/>
      <c r="C22" s="1" t="s">
        <v>10</v>
      </c>
      <c r="D22" s="27">
        <v>55457</v>
      </c>
      <c r="E22" s="27">
        <v>59525</v>
      </c>
      <c r="F22" s="27">
        <v>58655</v>
      </c>
      <c r="G22" s="27">
        <v>49045</v>
      </c>
      <c r="H22" s="2">
        <v>62341</v>
      </c>
      <c r="I22" s="2">
        <v>69834</v>
      </c>
      <c r="J22" s="2">
        <v>68558</v>
      </c>
      <c r="K22" s="2">
        <v>58875</v>
      </c>
      <c r="L22" s="2">
        <v>67393</v>
      </c>
      <c r="M22" s="2"/>
      <c r="N22" s="2"/>
    </row>
    <row r="23" spans="1:14" x14ac:dyDescent="0.3">
      <c r="A23" s="30"/>
      <c r="B23" s="28"/>
      <c r="C23" s="4" t="s">
        <v>0</v>
      </c>
      <c r="D23" s="25">
        <f t="shared" ref="D23:G23" si="24">D21-D22</f>
        <v>12981</v>
      </c>
      <c r="E23" s="25">
        <f t="shared" si="24"/>
        <v>12823</v>
      </c>
      <c r="F23" s="25">
        <f t="shared" si="24"/>
        <v>13258</v>
      </c>
      <c r="G23" s="25">
        <f t="shared" si="24"/>
        <v>21042</v>
      </c>
      <c r="H23" s="2">
        <f>H21-H22</f>
        <v>13994</v>
      </c>
      <c r="I23" s="2">
        <f t="shared" ref="I23" si="25">I21-I22</f>
        <v>3699</v>
      </c>
      <c r="J23" s="2">
        <f t="shared" ref="J23" si="26">J21-J22</f>
        <v>8357</v>
      </c>
      <c r="K23" s="2">
        <f t="shared" ref="K23" si="27">K21-K22</f>
        <v>9145</v>
      </c>
      <c r="L23" s="2">
        <f t="shared" ref="L23" si="28">L21-L22</f>
        <v>9467</v>
      </c>
      <c r="M23" s="2"/>
      <c r="N23" s="2"/>
    </row>
    <row r="24" spans="1:14" x14ac:dyDescent="0.3">
      <c r="A24" s="30"/>
      <c r="B24" s="28"/>
      <c r="C24" s="1" t="s">
        <v>1</v>
      </c>
      <c r="D24" s="9">
        <f t="shared" ref="D24:G24" si="29">D23/D21</f>
        <v>0.18967532657295655</v>
      </c>
      <c r="E24" s="9">
        <f t="shared" si="29"/>
        <v>0.17724055951788578</v>
      </c>
      <c r="F24" s="9">
        <f t="shared" si="29"/>
        <v>0.18436165922712167</v>
      </c>
      <c r="G24" s="9">
        <f t="shared" si="29"/>
        <v>0.30022686090145106</v>
      </c>
      <c r="H24" s="3">
        <f>H23/H21</f>
        <v>0.18332350822034454</v>
      </c>
      <c r="I24" s="3">
        <f t="shared" ref="I24" si="30">I23/I21</f>
        <v>5.0303945167475828E-2</v>
      </c>
      <c r="J24" s="3">
        <f t="shared" ref="J24" si="31">J23/J21</f>
        <v>0.1086524085028928</v>
      </c>
      <c r="K24" s="3">
        <f t="shared" ref="K24" si="32">K23/K21</f>
        <v>0.13444575124963246</v>
      </c>
      <c r="L24" s="3">
        <f t="shared" ref="L24" si="33">L23/L21</f>
        <v>0.1231720010408535</v>
      </c>
    </row>
    <row r="25" spans="1:14" s="17" customFormat="1" x14ac:dyDescent="0.3">
      <c r="A25" s="30"/>
      <c r="B25" s="28" t="s">
        <v>15</v>
      </c>
      <c r="C25" s="18" t="s">
        <v>17</v>
      </c>
      <c r="D25" s="26">
        <v>780</v>
      </c>
      <c r="E25" s="26">
        <v>855</v>
      </c>
      <c r="F25" s="26">
        <v>665</v>
      </c>
      <c r="G25" s="26">
        <v>695</v>
      </c>
      <c r="H25" s="17">
        <v>495</v>
      </c>
      <c r="I25" s="17">
        <v>470</v>
      </c>
      <c r="J25" s="17">
        <v>350</v>
      </c>
      <c r="K25" s="17">
        <v>355</v>
      </c>
      <c r="L25" s="17">
        <v>315</v>
      </c>
      <c r="M25" s="16"/>
      <c r="N25" s="16"/>
    </row>
    <row r="26" spans="1:14" ht="14.4" customHeight="1" x14ac:dyDescent="0.3">
      <c r="A26" s="30"/>
      <c r="B26" s="28"/>
      <c r="C26" s="1" t="s">
        <v>9</v>
      </c>
      <c r="D26" s="27">
        <v>77575</v>
      </c>
      <c r="E26" s="27">
        <v>74313</v>
      </c>
      <c r="F26" s="27">
        <v>75208</v>
      </c>
      <c r="G26" s="27">
        <v>73579</v>
      </c>
      <c r="H26" s="2">
        <v>75218</v>
      </c>
      <c r="I26" s="2">
        <v>75137</v>
      </c>
      <c r="J26" s="2">
        <v>77115</v>
      </c>
      <c r="K26" s="2">
        <v>77020</v>
      </c>
      <c r="L26" s="2">
        <v>75800</v>
      </c>
      <c r="M26" s="2"/>
      <c r="N26" s="2"/>
    </row>
    <row r="27" spans="1:14" x14ac:dyDescent="0.3">
      <c r="A27" s="30"/>
      <c r="B27" s="28"/>
      <c r="C27" s="1" t="s">
        <v>10</v>
      </c>
      <c r="D27" s="27">
        <v>59959</v>
      </c>
      <c r="E27" s="27">
        <v>58481</v>
      </c>
      <c r="F27" s="27">
        <v>54615</v>
      </c>
      <c r="G27" s="27">
        <v>54903</v>
      </c>
      <c r="H27" s="2">
        <v>63238</v>
      </c>
      <c r="I27" s="2">
        <v>53165</v>
      </c>
      <c r="J27" s="2">
        <v>70664</v>
      </c>
      <c r="K27" s="2">
        <v>57516</v>
      </c>
      <c r="L27" s="2">
        <v>58318</v>
      </c>
      <c r="M27" s="2"/>
      <c r="N27" s="2"/>
    </row>
    <row r="28" spans="1:14" x14ac:dyDescent="0.3">
      <c r="A28" s="30"/>
      <c r="B28" s="28"/>
      <c r="C28" s="4" t="s">
        <v>0</v>
      </c>
      <c r="D28" s="25">
        <f t="shared" ref="D28:G28" si="34">D26-D27</f>
        <v>17616</v>
      </c>
      <c r="E28" s="25">
        <f t="shared" si="34"/>
        <v>15832</v>
      </c>
      <c r="F28" s="25">
        <f t="shared" si="34"/>
        <v>20593</v>
      </c>
      <c r="G28" s="25">
        <f t="shared" si="34"/>
        <v>18676</v>
      </c>
      <c r="H28" s="2">
        <f>H26-H27</f>
        <v>11980</v>
      </c>
      <c r="I28" s="2">
        <f t="shared" ref="I28" si="35">I26-I27</f>
        <v>21972</v>
      </c>
      <c r="J28" s="2">
        <f t="shared" ref="J28" si="36">J26-J27</f>
        <v>6451</v>
      </c>
      <c r="K28" s="2">
        <f t="shared" ref="K28" si="37">K26-K27</f>
        <v>19504</v>
      </c>
      <c r="L28" s="2">
        <f t="shared" ref="L28" si="38">L26-L27</f>
        <v>17482</v>
      </c>
      <c r="M28" s="2"/>
      <c r="N28" s="2"/>
    </row>
    <row r="29" spans="1:14" x14ac:dyDescent="0.3">
      <c r="A29" s="30"/>
      <c r="B29" s="28"/>
      <c r="C29" s="1" t="s">
        <v>1</v>
      </c>
      <c r="D29" s="9">
        <f t="shared" ref="D29:G29" si="39">D28/D26</f>
        <v>0.22708346761198839</v>
      </c>
      <c r="E29" s="9">
        <f t="shared" si="39"/>
        <v>0.2130448239204446</v>
      </c>
      <c r="F29" s="9">
        <f t="shared" si="39"/>
        <v>0.27381395596213171</v>
      </c>
      <c r="G29" s="9">
        <f t="shared" si="39"/>
        <v>0.25382242215849632</v>
      </c>
      <c r="H29" s="3">
        <f>H28/H26</f>
        <v>0.15927038740726954</v>
      </c>
      <c r="I29" s="3">
        <f t="shared" ref="I29" si="40">I28/I26</f>
        <v>0.29242583547386775</v>
      </c>
      <c r="J29" s="3">
        <f t="shared" ref="J29" si="41">J28/J26</f>
        <v>8.3654282565000321E-2</v>
      </c>
      <c r="K29" s="3">
        <f t="shared" ref="K29" si="42">K28/K26</f>
        <v>0.25323292651259416</v>
      </c>
      <c r="L29" s="3">
        <f t="shared" ref="L29" si="43">L28/L26</f>
        <v>0.23063324538258576</v>
      </c>
    </row>
    <row r="30" spans="1:14" s="17" customFormat="1" x14ac:dyDescent="0.3">
      <c r="A30" s="30"/>
      <c r="B30" s="28" t="s">
        <v>16</v>
      </c>
      <c r="C30" s="18" t="s">
        <v>17</v>
      </c>
      <c r="D30" s="26">
        <v>365</v>
      </c>
      <c r="E30" s="26">
        <v>255</v>
      </c>
      <c r="F30" s="26">
        <v>230</v>
      </c>
      <c r="G30" s="26">
        <v>230</v>
      </c>
      <c r="H30" s="17">
        <v>190</v>
      </c>
      <c r="I30" s="17">
        <v>95</v>
      </c>
      <c r="J30" s="17">
        <v>140</v>
      </c>
      <c r="K30" s="17">
        <v>115</v>
      </c>
      <c r="L30" s="17">
        <v>90</v>
      </c>
      <c r="M30" s="16"/>
      <c r="N30" s="16"/>
    </row>
    <row r="31" spans="1:14" x14ac:dyDescent="0.3">
      <c r="A31" s="30"/>
      <c r="B31" s="28"/>
      <c r="C31" s="1" t="s">
        <v>9</v>
      </c>
      <c r="D31" s="27">
        <v>73507</v>
      </c>
      <c r="E31" s="27">
        <v>74116</v>
      </c>
      <c r="F31" s="27">
        <v>76240</v>
      </c>
      <c r="G31" s="27">
        <v>75704</v>
      </c>
      <c r="H31" s="2">
        <v>76086</v>
      </c>
      <c r="I31" s="2">
        <v>72965</v>
      </c>
      <c r="J31" s="2">
        <v>69611</v>
      </c>
      <c r="K31" s="2">
        <v>72077</v>
      </c>
      <c r="L31" s="2">
        <v>75125</v>
      </c>
      <c r="M31" s="2"/>
      <c r="N31" s="2"/>
    </row>
    <row r="32" spans="1:14" x14ac:dyDescent="0.3">
      <c r="A32" s="30"/>
      <c r="B32" s="28"/>
      <c r="C32" s="1" t="s">
        <v>10</v>
      </c>
      <c r="D32" s="27">
        <v>65500</v>
      </c>
      <c r="E32" s="27">
        <v>68892</v>
      </c>
      <c r="F32" s="27">
        <v>81102</v>
      </c>
      <c r="G32" s="27">
        <v>66391</v>
      </c>
      <c r="H32" s="2">
        <v>68500</v>
      </c>
      <c r="I32" s="2">
        <v>63360</v>
      </c>
      <c r="J32" s="2">
        <v>63068</v>
      </c>
      <c r="K32" s="2">
        <v>65062</v>
      </c>
      <c r="L32" s="2">
        <v>71464</v>
      </c>
      <c r="M32" s="2"/>
      <c r="N32" s="2"/>
    </row>
    <row r="33" spans="1:14" x14ac:dyDescent="0.3">
      <c r="A33" s="30"/>
      <c r="B33" s="28"/>
      <c r="C33" s="4" t="s">
        <v>0</v>
      </c>
      <c r="D33" s="25">
        <f t="shared" ref="D33:G33" si="44">D31-D32</f>
        <v>8007</v>
      </c>
      <c r="E33" s="25">
        <f t="shared" si="44"/>
        <v>5224</v>
      </c>
      <c r="F33" s="25">
        <f t="shared" si="44"/>
        <v>-4862</v>
      </c>
      <c r="G33" s="25">
        <f t="shared" si="44"/>
        <v>9313</v>
      </c>
      <c r="H33" s="2">
        <f>H31-H32</f>
        <v>7586</v>
      </c>
      <c r="I33" s="2">
        <f t="shared" ref="I33" si="45">I31-I32</f>
        <v>9605</v>
      </c>
      <c r="J33" s="2">
        <f t="shared" ref="J33" si="46">J31-J32</f>
        <v>6543</v>
      </c>
      <c r="K33" s="2">
        <f t="shared" ref="K33" si="47">K31-K32</f>
        <v>7015</v>
      </c>
      <c r="L33" s="2">
        <f t="shared" ref="L33" si="48">L31-L32</f>
        <v>3661</v>
      </c>
      <c r="M33" s="2"/>
      <c r="N33" s="2"/>
    </row>
    <row r="34" spans="1:14" x14ac:dyDescent="0.3">
      <c r="A34" s="30"/>
      <c r="B34" s="28"/>
      <c r="C34" s="1" t="s">
        <v>1</v>
      </c>
      <c r="D34" s="9">
        <f t="shared" ref="D34:G34" si="49">D33/D31</f>
        <v>0.10892840137673963</v>
      </c>
      <c r="E34" s="9">
        <f t="shared" si="49"/>
        <v>7.0484105996006255E-2</v>
      </c>
      <c r="F34" s="9">
        <f t="shared" si="49"/>
        <v>-6.3772298006295913E-2</v>
      </c>
      <c r="G34" s="9">
        <f t="shared" si="49"/>
        <v>0.12301859875303815</v>
      </c>
      <c r="H34" s="3">
        <f>H33/H31</f>
        <v>9.9702967694451014E-2</v>
      </c>
      <c r="I34" s="3">
        <f t="shared" ref="I34" si="50">I33/I31</f>
        <v>0.13163845679435346</v>
      </c>
      <c r="J34" s="3">
        <f t="shared" ref="J34" si="51">J33/J31</f>
        <v>9.3993765353176939E-2</v>
      </c>
      <c r="K34" s="3">
        <f t="shared" ref="K34" si="52">K33/K31</f>
        <v>9.732647030259306E-2</v>
      </c>
      <c r="L34" s="3">
        <f t="shared" ref="L34" si="53">L33/L31</f>
        <v>4.8732113144758733E-2</v>
      </c>
    </row>
    <row r="35" spans="1:14" s="17" customFormat="1" x14ac:dyDescent="0.3">
      <c r="A35" s="30" t="s">
        <v>6</v>
      </c>
      <c r="B35" s="28" t="s">
        <v>14</v>
      </c>
      <c r="C35" s="18" t="s">
        <v>17</v>
      </c>
      <c r="D35" s="26">
        <v>180</v>
      </c>
      <c r="E35" s="26">
        <v>130</v>
      </c>
      <c r="F35" s="26">
        <v>125</v>
      </c>
      <c r="G35" s="26">
        <v>95</v>
      </c>
      <c r="H35" s="17">
        <v>105</v>
      </c>
      <c r="I35" s="17">
        <v>115</v>
      </c>
      <c r="J35" s="17">
        <v>105</v>
      </c>
      <c r="K35" s="17">
        <v>90</v>
      </c>
      <c r="L35" s="17">
        <v>140</v>
      </c>
      <c r="M35" s="16"/>
      <c r="N35" s="16"/>
    </row>
    <row r="36" spans="1:14" x14ac:dyDescent="0.3">
      <c r="A36" s="30"/>
      <c r="B36" s="28"/>
      <c r="C36" s="1" t="s">
        <v>9</v>
      </c>
      <c r="D36" s="27">
        <v>166798</v>
      </c>
      <c r="E36" s="27">
        <v>172559</v>
      </c>
      <c r="F36" s="27">
        <v>179250</v>
      </c>
      <c r="G36" s="27">
        <v>167210</v>
      </c>
      <c r="H36" s="2">
        <v>164189</v>
      </c>
      <c r="I36" s="2">
        <v>177254</v>
      </c>
      <c r="J36" s="2">
        <v>160546</v>
      </c>
      <c r="K36" s="2">
        <v>151477</v>
      </c>
      <c r="L36" s="2">
        <v>160318</v>
      </c>
      <c r="M36" s="2"/>
      <c r="N36" s="2"/>
    </row>
    <row r="37" spans="1:14" x14ac:dyDescent="0.3">
      <c r="A37" s="30"/>
      <c r="B37" s="28"/>
      <c r="C37" s="1" t="s">
        <v>10</v>
      </c>
      <c r="D37" s="27">
        <v>142868</v>
      </c>
      <c r="E37" s="27">
        <v>158423</v>
      </c>
      <c r="F37" s="27">
        <v>155679</v>
      </c>
      <c r="G37" s="27">
        <v>146457</v>
      </c>
      <c r="H37" s="2">
        <v>143396</v>
      </c>
      <c r="I37" s="2">
        <v>152248</v>
      </c>
      <c r="J37" s="2">
        <v>153274</v>
      </c>
      <c r="K37" s="2">
        <v>132816</v>
      </c>
      <c r="L37" s="2">
        <v>137100</v>
      </c>
      <c r="M37" s="2"/>
      <c r="N37" s="2"/>
    </row>
    <row r="38" spans="1:14" x14ac:dyDescent="0.3">
      <c r="A38" s="30"/>
      <c r="B38" s="28"/>
      <c r="C38" s="4" t="s">
        <v>0</v>
      </c>
      <c r="D38" s="25">
        <f t="shared" ref="D38:G38" si="54">D36-D37</f>
        <v>23930</v>
      </c>
      <c r="E38" s="25">
        <f t="shared" si="54"/>
        <v>14136</v>
      </c>
      <c r="F38" s="25">
        <f t="shared" si="54"/>
        <v>23571</v>
      </c>
      <c r="G38" s="25">
        <f t="shared" si="54"/>
        <v>20753</v>
      </c>
      <c r="H38" s="2">
        <f>H36-H37</f>
        <v>20793</v>
      </c>
      <c r="I38" s="2">
        <f t="shared" ref="I38" si="55">I36-I37</f>
        <v>25006</v>
      </c>
      <c r="J38" s="2">
        <f t="shared" ref="J38" si="56">J36-J37</f>
        <v>7272</v>
      </c>
      <c r="K38" s="2">
        <f t="shared" ref="K38" si="57">K36-K37</f>
        <v>18661</v>
      </c>
      <c r="L38" s="2">
        <f t="shared" ref="L38" si="58">L36-L37</f>
        <v>23218</v>
      </c>
      <c r="M38" s="2"/>
      <c r="N38" s="2"/>
    </row>
    <row r="39" spans="1:14" x14ac:dyDescent="0.3">
      <c r="A39" s="30"/>
      <c r="B39" s="28"/>
      <c r="C39" s="1" t="s">
        <v>1</v>
      </c>
      <c r="D39" s="9">
        <f t="shared" ref="D39:G39" si="59">D38/D36</f>
        <v>0.14346694804494059</v>
      </c>
      <c r="E39" s="9">
        <f t="shared" si="59"/>
        <v>8.1919807138428016E-2</v>
      </c>
      <c r="F39" s="9">
        <f t="shared" si="59"/>
        <v>0.1314979079497908</v>
      </c>
      <c r="G39" s="9">
        <f t="shared" si="59"/>
        <v>0.12411339034746725</v>
      </c>
      <c r="H39" s="3">
        <f>H38/H36</f>
        <v>0.12664063975053139</v>
      </c>
      <c r="I39" s="3">
        <f t="shared" ref="I39" si="60">I38/I36</f>
        <v>0.14107439042278314</v>
      </c>
      <c r="J39" s="3">
        <f t="shared" ref="J39" si="61">J38/J36</f>
        <v>4.5295429347352159E-2</v>
      </c>
      <c r="K39" s="3">
        <f t="shared" ref="K39" si="62">K38/K36</f>
        <v>0.12319362015355466</v>
      </c>
      <c r="L39" s="3">
        <f t="shared" ref="L39" si="63">L38/L36</f>
        <v>0.14482466098628974</v>
      </c>
    </row>
    <row r="40" spans="1:14" s="17" customFormat="1" x14ac:dyDescent="0.3">
      <c r="A40" s="30"/>
      <c r="B40" s="28" t="s">
        <v>15</v>
      </c>
      <c r="C40" s="18" t="s">
        <v>17</v>
      </c>
      <c r="D40" s="26">
        <v>4530</v>
      </c>
      <c r="E40" s="26">
        <v>3810</v>
      </c>
      <c r="F40" s="26">
        <v>3575</v>
      </c>
      <c r="G40" s="26">
        <v>3095</v>
      </c>
      <c r="H40" s="17">
        <v>2565</v>
      </c>
      <c r="I40" s="17">
        <v>2365</v>
      </c>
      <c r="J40" s="17">
        <v>2275</v>
      </c>
      <c r="K40" s="17">
        <v>2125</v>
      </c>
      <c r="L40" s="17">
        <v>1735</v>
      </c>
      <c r="M40" s="16"/>
      <c r="N40" s="16"/>
    </row>
    <row r="41" spans="1:14" ht="14.4" customHeight="1" x14ac:dyDescent="0.3">
      <c r="A41" s="30"/>
      <c r="B41" s="28"/>
      <c r="C41" s="1" t="s">
        <v>9</v>
      </c>
      <c r="D41" s="27">
        <v>179759</v>
      </c>
      <c r="E41" s="27">
        <v>184234</v>
      </c>
      <c r="F41" s="27">
        <v>180650</v>
      </c>
      <c r="G41" s="27">
        <v>183815</v>
      </c>
      <c r="H41" s="2">
        <v>180190</v>
      </c>
      <c r="I41" s="2">
        <v>181314</v>
      </c>
      <c r="J41" s="2">
        <v>180078</v>
      </c>
      <c r="K41" s="2">
        <v>184179</v>
      </c>
      <c r="L41" s="2">
        <v>185887</v>
      </c>
      <c r="M41" s="2"/>
      <c r="N41" s="2"/>
    </row>
    <row r="42" spans="1:14" x14ac:dyDescent="0.3">
      <c r="A42" s="30"/>
      <c r="B42" s="28"/>
      <c r="C42" s="1" t="s">
        <v>10</v>
      </c>
      <c r="D42" s="27">
        <v>134250</v>
      </c>
      <c r="E42" s="27">
        <v>138785</v>
      </c>
      <c r="F42" s="27">
        <v>138670</v>
      </c>
      <c r="G42" s="27">
        <v>142817</v>
      </c>
      <c r="H42" s="2">
        <v>134211</v>
      </c>
      <c r="I42" s="2">
        <v>134696</v>
      </c>
      <c r="J42" s="2">
        <v>137437</v>
      </c>
      <c r="K42" s="2">
        <v>147704</v>
      </c>
      <c r="L42" s="2">
        <v>148298</v>
      </c>
      <c r="M42" s="2"/>
      <c r="N42" s="2"/>
    </row>
    <row r="43" spans="1:14" x14ac:dyDescent="0.3">
      <c r="A43" s="30"/>
      <c r="B43" s="28"/>
      <c r="C43" s="4" t="s">
        <v>0</v>
      </c>
      <c r="D43" s="25">
        <f t="shared" ref="D43:G43" si="64">D41-D42</f>
        <v>45509</v>
      </c>
      <c r="E43" s="25">
        <f t="shared" si="64"/>
        <v>45449</v>
      </c>
      <c r="F43" s="25">
        <f t="shared" si="64"/>
        <v>41980</v>
      </c>
      <c r="G43" s="25">
        <f t="shared" si="64"/>
        <v>40998</v>
      </c>
      <c r="H43" s="2">
        <f>H41-H42</f>
        <v>45979</v>
      </c>
      <c r="I43" s="2">
        <f t="shared" ref="I43" si="65">I41-I42</f>
        <v>46618</v>
      </c>
      <c r="J43" s="2">
        <f t="shared" ref="J43" si="66">J41-J42</f>
        <v>42641</v>
      </c>
      <c r="K43" s="2">
        <f t="shared" ref="K43" si="67">K41-K42</f>
        <v>36475</v>
      </c>
      <c r="L43" s="2">
        <f t="shared" ref="L43" si="68">L41-L42</f>
        <v>37589</v>
      </c>
      <c r="M43" s="2"/>
      <c r="N43" s="2"/>
    </row>
    <row r="44" spans="1:14" x14ac:dyDescent="0.3">
      <c r="A44" s="30"/>
      <c r="B44" s="28"/>
      <c r="C44" s="1" t="s">
        <v>1</v>
      </c>
      <c r="D44" s="9">
        <f t="shared" ref="D44:G44" si="69">D43/D41</f>
        <v>0.25316673991288335</v>
      </c>
      <c r="E44" s="9">
        <f t="shared" si="69"/>
        <v>0.24669170728530021</v>
      </c>
      <c r="F44" s="9">
        <f t="shared" si="69"/>
        <v>0.23238306116800442</v>
      </c>
      <c r="G44" s="9">
        <f t="shared" si="69"/>
        <v>0.22303946903136307</v>
      </c>
      <c r="H44" s="3">
        <f>H43/H41</f>
        <v>0.25516954325989233</v>
      </c>
      <c r="I44" s="3">
        <f t="shared" ref="I44" si="70">I43/I41</f>
        <v>0.25711197149696108</v>
      </c>
      <c r="J44" s="3">
        <f t="shared" ref="J44" si="71">J43/J41</f>
        <v>0.23679183464942968</v>
      </c>
      <c r="K44" s="3">
        <f t="shared" ref="K44" si="72">K43/K41</f>
        <v>0.19804103616590382</v>
      </c>
      <c r="L44" s="3">
        <f t="shared" ref="L44" si="73">L43/L41</f>
        <v>0.20221424844125732</v>
      </c>
    </row>
    <row r="45" spans="1:14" s="17" customFormat="1" x14ac:dyDescent="0.3">
      <c r="A45" s="30"/>
      <c r="B45" s="28" t="s">
        <v>16</v>
      </c>
      <c r="C45" s="18" t="s">
        <v>17</v>
      </c>
      <c r="D45" s="26">
        <v>875</v>
      </c>
      <c r="E45" s="26">
        <v>640</v>
      </c>
      <c r="F45" s="26">
        <v>650</v>
      </c>
      <c r="G45" s="26">
        <v>575</v>
      </c>
      <c r="H45" s="17">
        <v>465</v>
      </c>
      <c r="I45" s="17">
        <v>360</v>
      </c>
      <c r="J45" s="17">
        <v>295</v>
      </c>
      <c r="K45" s="17">
        <v>290</v>
      </c>
      <c r="L45" s="17">
        <v>235</v>
      </c>
      <c r="M45" s="16"/>
      <c r="N45" s="16"/>
    </row>
    <row r="46" spans="1:14" x14ac:dyDescent="0.3">
      <c r="A46" s="30"/>
      <c r="B46" s="28"/>
      <c r="C46" s="1" t="s">
        <v>9</v>
      </c>
      <c r="D46" s="27">
        <v>171772</v>
      </c>
      <c r="E46" s="27">
        <v>164985</v>
      </c>
      <c r="F46" s="27">
        <v>172468</v>
      </c>
      <c r="G46" s="27">
        <v>168977</v>
      </c>
      <c r="H46" s="2">
        <v>172180</v>
      </c>
      <c r="I46" s="2">
        <v>163209</v>
      </c>
      <c r="J46" s="2">
        <v>165695</v>
      </c>
      <c r="K46" s="2">
        <v>162695</v>
      </c>
      <c r="L46" s="2">
        <v>164869</v>
      </c>
      <c r="M46" s="2"/>
      <c r="N46" s="2"/>
    </row>
    <row r="47" spans="1:14" x14ac:dyDescent="0.3">
      <c r="A47" s="30"/>
      <c r="B47" s="28"/>
      <c r="C47" s="1" t="s">
        <v>10</v>
      </c>
      <c r="D47" s="27">
        <v>144576</v>
      </c>
      <c r="E47" s="27">
        <v>143840</v>
      </c>
      <c r="F47" s="27">
        <v>153478</v>
      </c>
      <c r="G47" s="27">
        <v>135636</v>
      </c>
      <c r="H47" s="2">
        <v>151754</v>
      </c>
      <c r="I47" s="2">
        <v>141146</v>
      </c>
      <c r="J47" s="2">
        <v>123725</v>
      </c>
      <c r="K47" s="2">
        <v>141052</v>
      </c>
      <c r="L47" s="2">
        <v>134920</v>
      </c>
      <c r="M47" s="2"/>
      <c r="N47" s="2"/>
    </row>
    <row r="48" spans="1:14" x14ac:dyDescent="0.3">
      <c r="A48" s="30"/>
      <c r="B48" s="28"/>
      <c r="C48" s="4" t="s">
        <v>0</v>
      </c>
      <c r="D48" s="25">
        <f t="shared" ref="D48:G48" si="74">D46-D47</f>
        <v>27196</v>
      </c>
      <c r="E48" s="25">
        <f t="shared" si="74"/>
        <v>21145</v>
      </c>
      <c r="F48" s="25">
        <f t="shared" si="74"/>
        <v>18990</v>
      </c>
      <c r="G48" s="25">
        <f t="shared" si="74"/>
        <v>33341</v>
      </c>
      <c r="H48" s="2">
        <f>H46-H47</f>
        <v>20426</v>
      </c>
      <c r="I48" s="2">
        <f t="shared" ref="I48" si="75">I46-I47</f>
        <v>22063</v>
      </c>
      <c r="J48" s="2">
        <f t="shared" ref="J48" si="76">J46-J47</f>
        <v>41970</v>
      </c>
      <c r="K48" s="2">
        <f t="shared" ref="K48" si="77">K46-K47</f>
        <v>21643</v>
      </c>
      <c r="L48" s="2">
        <f t="shared" ref="L48" si="78">L46-L47</f>
        <v>29949</v>
      </c>
      <c r="M48" s="2"/>
      <c r="N48" s="2"/>
    </row>
    <row r="49" spans="1:25" x14ac:dyDescent="0.3">
      <c r="A49" s="30"/>
      <c r="B49" s="28"/>
      <c r="C49" s="1" t="s">
        <v>1</v>
      </c>
      <c r="D49" s="9">
        <f t="shared" ref="D49:G49" si="79">D48/D46</f>
        <v>0.15832615327294319</v>
      </c>
      <c r="E49" s="9">
        <f t="shared" si="79"/>
        <v>0.12816316634845593</v>
      </c>
      <c r="F49" s="9">
        <f t="shared" si="79"/>
        <v>0.11010738223902405</v>
      </c>
      <c r="G49" s="9">
        <f t="shared" si="79"/>
        <v>0.19731087662818017</v>
      </c>
      <c r="H49" s="3">
        <f>H48/H46</f>
        <v>0.11863166453711232</v>
      </c>
      <c r="I49" s="3">
        <f t="shared" ref="I49" si="80">I48/I46</f>
        <v>0.13518249606332985</v>
      </c>
      <c r="J49" s="3">
        <f t="shared" ref="J49" si="81">J48/J46</f>
        <v>0.25329671987688224</v>
      </c>
      <c r="K49" s="3">
        <f t="shared" ref="K49" si="82">K48/K46</f>
        <v>0.1330280586373275</v>
      </c>
      <c r="L49" s="3">
        <f t="shared" ref="L49" si="83">L48/L46</f>
        <v>0.18165331263002749</v>
      </c>
    </row>
    <row r="50" spans="1:25" s="17" customFormat="1" x14ac:dyDescent="0.3">
      <c r="A50" s="30" t="s">
        <v>7</v>
      </c>
      <c r="B50" s="28" t="s">
        <v>14</v>
      </c>
      <c r="C50" s="18" t="s">
        <v>17</v>
      </c>
      <c r="D50" s="26">
        <v>225</v>
      </c>
      <c r="E50" s="26">
        <v>190</v>
      </c>
      <c r="F50" s="26">
        <v>180</v>
      </c>
      <c r="G50" s="26">
        <v>135</v>
      </c>
      <c r="H50" s="17">
        <v>150</v>
      </c>
      <c r="I50" s="17">
        <v>125</v>
      </c>
      <c r="J50" s="17">
        <v>120</v>
      </c>
      <c r="K50" s="17">
        <v>165</v>
      </c>
      <c r="L50" s="17">
        <v>120</v>
      </c>
      <c r="M50" s="16"/>
      <c r="N50" s="16"/>
    </row>
    <row r="51" spans="1:25" x14ac:dyDescent="0.3">
      <c r="A51" s="30"/>
      <c r="B51" s="28"/>
      <c r="C51" s="1" t="s">
        <v>9</v>
      </c>
      <c r="D51" s="27">
        <v>362789</v>
      </c>
      <c r="E51" s="27">
        <v>347892</v>
      </c>
      <c r="F51" s="27">
        <v>367503</v>
      </c>
      <c r="G51" s="27">
        <v>363811</v>
      </c>
      <c r="H51" s="2">
        <v>369815</v>
      </c>
      <c r="I51" s="2">
        <v>364826</v>
      </c>
      <c r="J51" s="2">
        <v>381266</v>
      </c>
      <c r="K51" s="2">
        <v>377679</v>
      </c>
      <c r="L51" s="2">
        <v>359942</v>
      </c>
      <c r="M51" s="2"/>
      <c r="N51" s="2"/>
    </row>
    <row r="52" spans="1:25" x14ac:dyDescent="0.3">
      <c r="A52" s="30"/>
      <c r="B52" s="28"/>
      <c r="C52" s="1" t="s">
        <v>10</v>
      </c>
      <c r="D52" s="27">
        <v>316221</v>
      </c>
      <c r="E52" s="27">
        <v>308700</v>
      </c>
      <c r="F52" s="27">
        <v>323642</v>
      </c>
      <c r="G52" s="27">
        <v>298867</v>
      </c>
      <c r="H52" s="2">
        <v>330614</v>
      </c>
      <c r="I52" s="2">
        <v>349989</v>
      </c>
      <c r="J52" s="2">
        <v>353703</v>
      </c>
      <c r="K52" s="2">
        <v>324009</v>
      </c>
      <c r="L52" s="2">
        <v>297347</v>
      </c>
      <c r="M52" s="2"/>
      <c r="N52" s="2"/>
    </row>
    <row r="53" spans="1:25" x14ac:dyDescent="0.3">
      <c r="A53" s="30"/>
      <c r="B53" s="28"/>
      <c r="C53" s="4" t="s">
        <v>0</v>
      </c>
      <c r="D53" s="25">
        <f t="shared" ref="D53:G53" si="84">D51-D52</f>
        <v>46568</v>
      </c>
      <c r="E53" s="25">
        <f t="shared" si="84"/>
        <v>39192</v>
      </c>
      <c r="F53" s="25">
        <f t="shared" si="84"/>
        <v>43861</v>
      </c>
      <c r="G53" s="25">
        <f t="shared" si="84"/>
        <v>64944</v>
      </c>
      <c r="H53" s="2">
        <f>H51-H52</f>
        <v>39201</v>
      </c>
      <c r="I53" s="2">
        <f t="shared" ref="I53" si="85">I51-I52</f>
        <v>14837</v>
      </c>
      <c r="J53" s="2">
        <f t="shared" ref="J53" si="86">J51-J52</f>
        <v>27563</v>
      </c>
      <c r="K53" s="2">
        <f t="shared" ref="K53" si="87">K51-K52</f>
        <v>53670</v>
      </c>
      <c r="L53" s="2">
        <f t="shared" ref="L53" si="88">L51-L52</f>
        <v>62595</v>
      </c>
      <c r="M53" s="2"/>
      <c r="N53" s="2"/>
    </row>
    <row r="54" spans="1:25" x14ac:dyDescent="0.3">
      <c r="A54" s="30"/>
      <c r="B54" s="28"/>
      <c r="C54" s="1" t="s">
        <v>1</v>
      </c>
      <c r="D54" s="9">
        <f t="shared" ref="D54:G54" si="89">D53/D51</f>
        <v>0.12836111348469773</v>
      </c>
      <c r="E54" s="9">
        <f t="shared" si="89"/>
        <v>0.11265565175399261</v>
      </c>
      <c r="F54" s="9">
        <f t="shared" si="89"/>
        <v>0.11934868558896118</v>
      </c>
      <c r="G54" s="9">
        <f t="shared" si="89"/>
        <v>0.17851027044261994</v>
      </c>
      <c r="H54" s="3">
        <f>H53/H51</f>
        <v>0.10600164947338535</v>
      </c>
      <c r="I54" s="3">
        <f t="shared" ref="I54" si="90">I53/I51</f>
        <v>4.0668702340293732E-2</v>
      </c>
      <c r="J54" s="3">
        <f t="shared" ref="J54" si="91">J53/J51</f>
        <v>7.2293359491798381E-2</v>
      </c>
      <c r="K54" s="3">
        <f t="shared" ref="K54" si="92">K53/K51</f>
        <v>0.1421048032853296</v>
      </c>
      <c r="L54" s="3">
        <f t="shared" ref="L54" si="93">L53/L51</f>
        <v>0.17390301770840857</v>
      </c>
    </row>
    <row r="55" spans="1:25" s="17" customFormat="1" x14ac:dyDescent="0.3">
      <c r="A55" s="30"/>
      <c r="B55" s="28" t="s">
        <v>15</v>
      </c>
      <c r="C55" s="18" t="s">
        <v>17</v>
      </c>
      <c r="D55" s="26">
        <v>5140</v>
      </c>
      <c r="E55" s="26">
        <v>5185</v>
      </c>
      <c r="F55" s="26">
        <v>5035</v>
      </c>
      <c r="G55" s="26">
        <v>5010</v>
      </c>
      <c r="H55" s="17">
        <v>5025</v>
      </c>
      <c r="I55" s="17">
        <v>4755</v>
      </c>
      <c r="J55" s="17">
        <v>4740</v>
      </c>
      <c r="K55" s="17">
        <v>4465</v>
      </c>
      <c r="L55" s="17">
        <v>4370</v>
      </c>
      <c r="M55" s="16"/>
      <c r="N55" s="16"/>
    </row>
    <row r="56" spans="1:25" ht="14.4" customHeight="1" x14ac:dyDescent="0.3">
      <c r="A56" s="30"/>
      <c r="B56" s="28"/>
      <c r="C56" s="1" t="s">
        <v>9</v>
      </c>
      <c r="D56" s="27">
        <v>351662</v>
      </c>
      <c r="E56" s="27">
        <v>355961</v>
      </c>
      <c r="F56" s="27">
        <v>359964</v>
      </c>
      <c r="G56" s="27">
        <v>360035</v>
      </c>
      <c r="H56" s="2">
        <v>361710</v>
      </c>
      <c r="I56" s="2">
        <v>363690</v>
      </c>
      <c r="J56" s="2">
        <v>367467</v>
      </c>
      <c r="K56" s="2">
        <v>369015</v>
      </c>
      <c r="L56" s="2">
        <v>375267</v>
      </c>
      <c r="M56" s="2"/>
      <c r="N56" s="2"/>
    </row>
    <row r="57" spans="1:25" x14ac:dyDescent="0.3">
      <c r="A57" s="30"/>
      <c r="B57" s="28"/>
      <c r="C57" s="1" t="s">
        <v>10</v>
      </c>
      <c r="D57" s="27">
        <v>262687</v>
      </c>
      <c r="E57" s="27">
        <v>266646</v>
      </c>
      <c r="F57" s="27">
        <v>274996</v>
      </c>
      <c r="G57" s="27">
        <v>279415</v>
      </c>
      <c r="H57" s="2">
        <v>266514</v>
      </c>
      <c r="I57" s="2">
        <v>268699</v>
      </c>
      <c r="J57" s="2">
        <v>278387</v>
      </c>
      <c r="K57" s="2">
        <v>283775</v>
      </c>
      <c r="L57" s="2">
        <v>280647</v>
      </c>
      <c r="M57" s="2"/>
      <c r="N57" s="2"/>
    </row>
    <row r="58" spans="1:25" x14ac:dyDescent="0.3">
      <c r="A58" s="30"/>
      <c r="B58" s="28"/>
      <c r="C58" s="4" t="s">
        <v>0</v>
      </c>
      <c r="D58" s="25">
        <f t="shared" ref="D58:G58" si="94">D56-D57</f>
        <v>88975</v>
      </c>
      <c r="E58" s="25">
        <f t="shared" si="94"/>
        <v>89315</v>
      </c>
      <c r="F58" s="25">
        <f t="shared" si="94"/>
        <v>84968</v>
      </c>
      <c r="G58" s="25">
        <f t="shared" si="94"/>
        <v>80620</v>
      </c>
      <c r="H58" s="2">
        <f>H56-H57</f>
        <v>95196</v>
      </c>
      <c r="I58" s="2">
        <f t="shared" ref="I58" si="95">I56-I57</f>
        <v>94991</v>
      </c>
      <c r="J58" s="2">
        <f t="shared" ref="J58" si="96">J56-J57</f>
        <v>89080</v>
      </c>
      <c r="K58" s="2">
        <f t="shared" ref="K58" si="97">K56-K57</f>
        <v>85240</v>
      </c>
      <c r="L58" s="2">
        <f t="shared" ref="L58" si="98">L56-L57</f>
        <v>94620</v>
      </c>
      <c r="M58" s="2"/>
      <c r="N58" s="2"/>
      <c r="Y58" s="1" t="s">
        <v>21</v>
      </c>
    </row>
    <row r="59" spans="1:25" x14ac:dyDescent="0.3">
      <c r="A59" s="30"/>
      <c r="B59" s="28"/>
      <c r="C59" s="1" t="s">
        <v>1</v>
      </c>
      <c r="D59" s="9">
        <f t="shared" ref="D59:G59" si="99">D58/D56</f>
        <v>0.25301283618929538</v>
      </c>
      <c r="E59" s="9">
        <f t="shared" si="99"/>
        <v>0.25091231904618766</v>
      </c>
      <c r="F59" s="9">
        <f t="shared" si="99"/>
        <v>0.23604582680490271</v>
      </c>
      <c r="G59" s="9">
        <f t="shared" si="99"/>
        <v>0.2239226741844543</v>
      </c>
      <c r="H59" s="3">
        <f>H58/H56</f>
        <v>0.26318321307124493</v>
      </c>
      <c r="I59" s="3">
        <f t="shared" ref="I59" si="100">I58/I56</f>
        <v>0.26118672495806866</v>
      </c>
      <c r="J59" s="3">
        <f t="shared" ref="J59" si="101">J58/J56</f>
        <v>0.24241632581973346</v>
      </c>
      <c r="K59" s="3">
        <f t="shared" ref="K59" si="102">K58/K56</f>
        <v>0.23099332005474033</v>
      </c>
      <c r="L59" s="3">
        <f t="shared" ref="L59" si="103">L58/L56</f>
        <v>0.25214047598110145</v>
      </c>
    </row>
    <row r="60" spans="1:25" s="17" customFormat="1" x14ac:dyDescent="0.3">
      <c r="A60" s="30"/>
      <c r="B60" s="28" t="s">
        <v>16</v>
      </c>
      <c r="C60" s="18" t="s">
        <v>17</v>
      </c>
      <c r="D60" s="26">
        <v>1045</v>
      </c>
      <c r="E60" s="26">
        <v>940</v>
      </c>
      <c r="F60" s="26">
        <v>760</v>
      </c>
      <c r="G60" s="26">
        <v>680</v>
      </c>
      <c r="H60" s="17">
        <v>555</v>
      </c>
      <c r="I60" s="17">
        <v>430</v>
      </c>
      <c r="J60" s="17">
        <v>290</v>
      </c>
      <c r="K60" s="17">
        <v>315</v>
      </c>
      <c r="L60" s="17">
        <v>205</v>
      </c>
      <c r="M60" s="16"/>
      <c r="N60" s="16"/>
    </row>
    <row r="61" spans="1:25" x14ac:dyDescent="0.3">
      <c r="A61" s="30"/>
      <c r="B61" s="28"/>
      <c r="C61" s="1" t="s">
        <v>9</v>
      </c>
      <c r="D61" s="27">
        <v>362789</v>
      </c>
      <c r="E61" s="27">
        <v>373174</v>
      </c>
      <c r="F61" s="27">
        <v>373614</v>
      </c>
      <c r="G61" s="27">
        <v>379490</v>
      </c>
      <c r="H61" s="2">
        <v>372473</v>
      </c>
      <c r="I61" s="2">
        <v>362156</v>
      </c>
      <c r="J61" s="2">
        <v>391490</v>
      </c>
      <c r="K61" s="2">
        <v>371622</v>
      </c>
      <c r="L61" s="2">
        <v>383737</v>
      </c>
      <c r="M61" s="2"/>
      <c r="N61" s="2"/>
    </row>
    <row r="62" spans="1:25" x14ac:dyDescent="0.3">
      <c r="A62" s="30"/>
      <c r="B62" s="28"/>
      <c r="C62" s="1" t="s">
        <v>10</v>
      </c>
      <c r="D62" s="27">
        <v>334794</v>
      </c>
      <c r="E62" s="27">
        <v>336370</v>
      </c>
      <c r="F62" s="27">
        <v>344182</v>
      </c>
      <c r="G62" s="27">
        <v>369647</v>
      </c>
      <c r="H62" s="2">
        <v>336936</v>
      </c>
      <c r="I62" s="2">
        <v>311597</v>
      </c>
      <c r="J62" s="2">
        <v>341166</v>
      </c>
      <c r="K62" s="2">
        <v>339595</v>
      </c>
      <c r="L62" s="2">
        <v>315095</v>
      </c>
      <c r="M62" s="2"/>
      <c r="N62" s="2"/>
    </row>
    <row r="63" spans="1:25" x14ac:dyDescent="0.3">
      <c r="A63" s="30"/>
      <c r="B63" s="28"/>
      <c r="C63" s="4" t="s">
        <v>0</v>
      </c>
      <c r="D63" s="25">
        <f t="shared" ref="D63:G63" si="104">D61-D62</f>
        <v>27995</v>
      </c>
      <c r="E63" s="25">
        <f t="shared" si="104"/>
        <v>36804</v>
      </c>
      <c r="F63" s="25">
        <f t="shared" si="104"/>
        <v>29432</v>
      </c>
      <c r="G63" s="25">
        <f t="shared" si="104"/>
        <v>9843</v>
      </c>
      <c r="H63" s="2">
        <f>H61-H62</f>
        <v>35537</v>
      </c>
      <c r="I63" s="2">
        <f t="shared" ref="I63" si="105">I61-I62</f>
        <v>50559</v>
      </c>
      <c r="J63" s="2">
        <f t="shared" ref="J63" si="106">J61-J62</f>
        <v>50324</v>
      </c>
      <c r="K63" s="2">
        <f t="shared" ref="K63" si="107">K61-K62</f>
        <v>32027</v>
      </c>
      <c r="L63" s="2">
        <f t="shared" ref="L63" si="108">L61-L62</f>
        <v>68642</v>
      </c>
      <c r="M63" s="2"/>
      <c r="N63" s="2"/>
    </row>
    <row r="64" spans="1:25" x14ac:dyDescent="0.3">
      <c r="A64" s="30"/>
      <c r="B64" s="28"/>
      <c r="C64" s="1" t="s">
        <v>1</v>
      </c>
      <c r="D64" s="9">
        <f t="shared" ref="D64:G64" si="109">D63/D61</f>
        <v>7.7166066225822727E-2</v>
      </c>
      <c r="E64" s="9">
        <f t="shared" si="109"/>
        <v>9.8624234271412259E-2</v>
      </c>
      <c r="F64" s="9">
        <f t="shared" si="109"/>
        <v>7.8776491244974767E-2</v>
      </c>
      <c r="G64" s="9">
        <f t="shared" si="109"/>
        <v>2.5937442356847348E-2</v>
      </c>
      <c r="H64" s="3">
        <f>H63/H61</f>
        <v>9.5408257779758532E-2</v>
      </c>
      <c r="I64" s="3">
        <f t="shared" ref="I64" si="110">I63/I61</f>
        <v>0.139605584333823</v>
      </c>
      <c r="J64" s="3">
        <f t="shared" ref="J64" si="111">J63/J61</f>
        <v>0.12854479041610259</v>
      </c>
      <c r="K64" s="3">
        <f t="shared" ref="K64" si="112">K63/K61</f>
        <v>8.6181657705948517E-2</v>
      </c>
      <c r="L64" s="3">
        <f t="shared" ref="L64" si="113">L63/L61</f>
        <v>0.17887772093908066</v>
      </c>
    </row>
    <row r="65" spans="1:25" s="17" customFormat="1" x14ac:dyDescent="0.3">
      <c r="A65" s="30" t="s">
        <v>8</v>
      </c>
      <c r="B65" s="28" t="s">
        <v>14</v>
      </c>
      <c r="C65" s="18" t="s">
        <v>17</v>
      </c>
      <c r="D65" s="26">
        <v>585</v>
      </c>
      <c r="E65" s="26">
        <v>625</v>
      </c>
      <c r="F65" s="26">
        <v>610</v>
      </c>
      <c r="G65" s="26">
        <v>650</v>
      </c>
      <c r="H65" s="17">
        <v>630</v>
      </c>
      <c r="I65" s="17">
        <v>645</v>
      </c>
      <c r="J65" s="17">
        <v>725</v>
      </c>
      <c r="K65" s="17">
        <v>615</v>
      </c>
      <c r="L65" s="17">
        <v>660</v>
      </c>
      <c r="M65" s="16"/>
      <c r="N65" s="16"/>
    </row>
    <row r="66" spans="1:25" x14ac:dyDescent="0.3">
      <c r="A66" s="30"/>
      <c r="B66" s="28"/>
      <c r="C66" s="1" t="s">
        <v>9</v>
      </c>
      <c r="D66" s="27">
        <v>1528260</v>
      </c>
      <c r="E66" s="27">
        <v>1555207</v>
      </c>
      <c r="F66" s="27">
        <v>1822943</v>
      </c>
      <c r="G66" s="27">
        <v>1920424</v>
      </c>
      <c r="H66" s="2">
        <v>1913883</v>
      </c>
      <c r="I66" s="2">
        <v>1885698</v>
      </c>
      <c r="J66" s="2">
        <v>1901551</v>
      </c>
      <c r="K66" s="2">
        <v>2155957</v>
      </c>
      <c r="L66" s="2">
        <v>2111147</v>
      </c>
      <c r="M66" s="2"/>
      <c r="N66" s="2"/>
    </row>
    <row r="67" spans="1:25" x14ac:dyDescent="0.3">
      <c r="A67" s="30"/>
      <c r="B67" s="28"/>
      <c r="C67" s="1" t="s">
        <v>10</v>
      </c>
      <c r="D67" s="27">
        <v>1291308</v>
      </c>
      <c r="E67" s="27">
        <v>1323590</v>
      </c>
      <c r="F67" s="27">
        <v>1506274</v>
      </c>
      <c r="G67" s="27">
        <v>1575181</v>
      </c>
      <c r="H67" s="2">
        <v>1571180</v>
      </c>
      <c r="I67" s="2">
        <v>1524292</v>
      </c>
      <c r="J67" s="2">
        <v>1602738</v>
      </c>
      <c r="K67" s="2">
        <v>1801589</v>
      </c>
      <c r="L67" s="2">
        <v>1752341</v>
      </c>
      <c r="M67" s="2"/>
      <c r="N67" s="2"/>
    </row>
    <row r="68" spans="1:25" x14ac:dyDescent="0.3">
      <c r="A68" s="30"/>
      <c r="B68" s="28"/>
      <c r="C68" s="4" t="s">
        <v>0</v>
      </c>
      <c r="D68" s="25">
        <f t="shared" ref="D68:G68" si="114">D66-D67</f>
        <v>236952</v>
      </c>
      <c r="E68" s="25">
        <f t="shared" si="114"/>
        <v>231617</v>
      </c>
      <c r="F68" s="25">
        <f t="shared" si="114"/>
        <v>316669</v>
      </c>
      <c r="G68" s="25">
        <f t="shared" si="114"/>
        <v>345243</v>
      </c>
      <c r="H68" s="2">
        <f>H66-H67</f>
        <v>342703</v>
      </c>
      <c r="I68" s="2">
        <f t="shared" ref="I68" si="115">I66-I67</f>
        <v>361406</v>
      </c>
      <c r="J68" s="2">
        <f t="shared" ref="J68" si="116">J66-J67</f>
        <v>298813</v>
      </c>
      <c r="K68" s="2">
        <f t="shared" ref="K68" si="117">K66-K67</f>
        <v>354368</v>
      </c>
      <c r="L68" s="2">
        <f t="shared" ref="L68" si="118">L66-L67</f>
        <v>358806</v>
      </c>
      <c r="M68" s="2"/>
      <c r="N68" s="2"/>
    </row>
    <row r="69" spans="1:25" x14ac:dyDescent="0.3">
      <c r="A69" s="30"/>
      <c r="B69" s="28"/>
      <c r="C69" s="1" t="s">
        <v>1</v>
      </c>
      <c r="D69" s="9">
        <f t="shared" ref="D69:G69" si="119">D68/D66</f>
        <v>0.15504691610066351</v>
      </c>
      <c r="E69" s="9">
        <f t="shared" si="119"/>
        <v>0.14893001381809623</v>
      </c>
      <c r="F69" s="9">
        <f t="shared" si="119"/>
        <v>0.17371305630510664</v>
      </c>
      <c r="G69" s="9">
        <f t="shared" si="119"/>
        <v>0.17977436232831917</v>
      </c>
      <c r="H69" s="3">
        <f>H68/H66</f>
        <v>0.17906162497916539</v>
      </c>
      <c r="I69" s="3">
        <f t="shared" ref="I69" si="120">I68/I66</f>
        <v>0.19165635218364765</v>
      </c>
      <c r="J69" s="3">
        <f t="shared" ref="J69" si="121">J68/J66</f>
        <v>0.15714172273054997</v>
      </c>
      <c r="K69" s="3">
        <f t="shared" ref="K69" si="122">K68/K66</f>
        <v>0.16436691455349062</v>
      </c>
      <c r="L69" s="3">
        <f t="shared" ref="L69" si="123">L68/L66</f>
        <v>0.16995784755869678</v>
      </c>
    </row>
    <row r="70" spans="1:25" s="17" customFormat="1" x14ac:dyDescent="0.3">
      <c r="A70" s="30"/>
      <c r="B70" s="28" t="s">
        <v>15</v>
      </c>
      <c r="C70" s="18" t="s">
        <v>17</v>
      </c>
      <c r="D70" s="26">
        <v>3240</v>
      </c>
      <c r="E70" s="26">
        <v>3650</v>
      </c>
      <c r="F70" s="26">
        <v>3830</v>
      </c>
      <c r="G70" s="26">
        <v>3985</v>
      </c>
      <c r="H70" s="17">
        <v>4060</v>
      </c>
      <c r="I70" s="17">
        <v>4450</v>
      </c>
      <c r="J70" s="17">
        <v>4660</v>
      </c>
      <c r="K70" s="17">
        <v>4725</v>
      </c>
      <c r="L70" s="17">
        <v>4980</v>
      </c>
      <c r="M70" s="16"/>
      <c r="N70" s="16"/>
    </row>
    <row r="71" spans="1:25" ht="14.4" customHeight="1" x14ac:dyDescent="0.3">
      <c r="A71" s="30"/>
      <c r="B71" s="28"/>
      <c r="C71" s="1" t="s">
        <v>9</v>
      </c>
      <c r="D71" s="27">
        <v>944478</v>
      </c>
      <c r="E71" s="27">
        <v>954884</v>
      </c>
      <c r="F71" s="27">
        <v>1000744</v>
      </c>
      <c r="G71" s="27">
        <v>1027266</v>
      </c>
      <c r="H71" s="2">
        <v>1063406</v>
      </c>
      <c r="I71" s="2">
        <v>1088599</v>
      </c>
      <c r="J71" s="2">
        <v>1091749</v>
      </c>
      <c r="K71" s="2">
        <v>1094047</v>
      </c>
      <c r="L71" s="2">
        <v>1105636</v>
      </c>
      <c r="M71" s="2"/>
      <c r="N71" s="2"/>
    </row>
    <row r="72" spans="1:25" x14ac:dyDescent="0.3">
      <c r="A72" s="30"/>
      <c r="B72" s="28"/>
      <c r="C72" s="1" t="s">
        <v>10</v>
      </c>
      <c r="D72" s="27">
        <v>732963</v>
      </c>
      <c r="E72" s="27">
        <v>740906</v>
      </c>
      <c r="F72" s="27">
        <v>789757</v>
      </c>
      <c r="G72" s="27">
        <v>814363</v>
      </c>
      <c r="H72" s="2">
        <v>811508</v>
      </c>
      <c r="I72" s="2">
        <v>825637</v>
      </c>
      <c r="J72" s="2">
        <v>841579</v>
      </c>
      <c r="K72" s="2">
        <v>848763</v>
      </c>
      <c r="L72" s="2">
        <v>844574</v>
      </c>
      <c r="M72" s="2"/>
      <c r="N72" s="2"/>
    </row>
    <row r="73" spans="1:25" x14ac:dyDescent="0.3">
      <c r="A73" s="30"/>
      <c r="B73" s="28"/>
      <c r="C73" s="4" t="s">
        <v>0</v>
      </c>
      <c r="D73" s="25">
        <f t="shared" ref="D73:G73" si="124">D71-D72</f>
        <v>211515</v>
      </c>
      <c r="E73" s="25">
        <f t="shared" si="124"/>
        <v>213978</v>
      </c>
      <c r="F73" s="25">
        <f t="shared" si="124"/>
        <v>210987</v>
      </c>
      <c r="G73" s="25">
        <f t="shared" si="124"/>
        <v>212903</v>
      </c>
      <c r="H73" s="2">
        <f>H71-H72</f>
        <v>251898</v>
      </c>
      <c r="I73" s="2">
        <f t="shared" ref="I73" si="125">I71-I72</f>
        <v>262962</v>
      </c>
      <c r="J73" s="2">
        <f t="shared" ref="J73" si="126">J71-J72</f>
        <v>250170</v>
      </c>
      <c r="K73" s="2">
        <f t="shared" ref="K73" si="127">K71-K72</f>
        <v>245284</v>
      </c>
      <c r="L73" s="2">
        <f t="shared" ref="L73" si="128">L71-L72</f>
        <v>261062</v>
      </c>
      <c r="M73" s="2"/>
      <c r="N73" s="2"/>
    </row>
    <row r="74" spans="1:25" x14ac:dyDescent="0.3">
      <c r="A74" s="30"/>
      <c r="B74" s="28"/>
      <c r="C74" s="1" t="s">
        <v>1</v>
      </c>
      <c r="D74" s="9">
        <f t="shared" ref="D74:G74" si="129">D73/D71</f>
        <v>0.22394910204366858</v>
      </c>
      <c r="E74" s="9">
        <f t="shared" si="129"/>
        <v>0.22408795204443682</v>
      </c>
      <c r="F74" s="9">
        <f t="shared" si="129"/>
        <v>0.21083014237407369</v>
      </c>
      <c r="G74" s="9">
        <f t="shared" si="129"/>
        <v>0.20725206519051539</v>
      </c>
      <c r="H74" s="3">
        <f>H73/H71</f>
        <v>0.236878482912453</v>
      </c>
      <c r="I74" s="3">
        <f t="shared" ref="I74" si="130">I73/I71</f>
        <v>0.24156002347972028</v>
      </c>
      <c r="J74" s="3">
        <f t="shared" ref="J74" si="131">J73/J71</f>
        <v>0.22914607661651168</v>
      </c>
      <c r="K74" s="3">
        <f t="shared" ref="K74" si="132">K73/K71</f>
        <v>0.22419877756622889</v>
      </c>
      <c r="L74" s="3">
        <f t="shared" ref="L74" si="133">L73/L71</f>
        <v>0.23611930146992319</v>
      </c>
      <c r="Y74" s="1" t="s">
        <v>20</v>
      </c>
    </row>
    <row r="75" spans="1:25" s="17" customFormat="1" x14ac:dyDescent="0.3">
      <c r="A75" s="30"/>
      <c r="B75" s="28" t="s">
        <v>16</v>
      </c>
      <c r="C75" s="18" t="s">
        <v>17</v>
      </c>
      <c r="D75" s="26">
        <v>2040</v>
      </c>
      <c r="E75" s="26">
        <v>1980</v>
      </c>
      <c r="F75" s="26">
        <v>1950</v>
      </c>
      <c r="G75" s="26">
        <v>1790</v>
      </c>
      <c r="H75" s="17">
        <v>1705</v>
      </c>
      <c r="I75" s="17">
        <v>1690</v>
      </c>
      <c r="J75" s="17">
        <v>1635</v>
      </c>
      <c r="K75" s="17">
        <v>1605</v>
      </c>
      <c r="L75" s="17">
        <v>1545</v>
      </c>
      <c r="M75" s="16"/>
      <c r="N75" s="16"/>
    </row>
    <row r="76" spans="1:25" x14ac:dyDescent="0.3">
      <c r="A76" s="30"/>
      <c r="B76" s="28"/>
      <c r="C76" s="1" t="s">
        <v>9</v>
      </c>
      <c r="D76" s="27">
        <v>2025506</v>
      </c>
      <c r="E76" s="27">
        <v>2137492</v>
      </c>
      <c r="F76" s="27">
        <v>2184707</v>
      </c>
      <c r="G76" s="27">
        <v>2262556</v>
      </c>
      <c r="H76" s="2">
        <v>2391569</v>
      </c>
      <c r="I76" s="2">
        <v>2847986</v>
      </c>
      <c r="J76" s="2">
        <v>2839609</v>
      </c>
      <c r="K76" s="2">
        <v>2906316</v>
      </c>
      <c r="L76" s="2">
        <v>3458458</v>
      </c>
      <c r="M76" s="2"/>
      <c r="N76" s="2"/>
    </row>
    <row r="77" spans="1:25" x14ac:dyDescent="0.3">
      <c r="A77" s="30"/>
      <c r="B77" s="28"/>
      <c r="C77" s="1" t="s">
        <v>10</v>
      </c>
      <c r="D77" s="27">
        <v>1907604</v>
      </c>
      <c r="E77" s="27">
        <v>2006299</v>
      </c>
      <c r="F77" s="27">
        <v>2144861</v>
      </c>
      <c r="G77" s="27">
        <v>2207328</v>
      </c>
      <c r="H77" s="2">
        <v>2267153</v>
      </c>
      <c r="I77" s="2">
        <v>2706500</v>
      </c>
      <c r="J77" s="2">
        <v>2674624</v>
      </c>
      <c r="K77" s="2">
        <v>2733644</v>
      </c>
      <c r="L77" s="2">
        <v>3038481</v>
      </c>
      <c r="M77" s="2"/>
      <c r="N77" s="2"/>
    </row>
    <row r="78" spans="1:25" x14ac:dyDescent="0.3">
      <c r="A78" s="30"/>
      <c r="B78" s="28"/>
      <c r="C78" s="4" t="s">
        <v>0</v>
      </c>
      <c r="D78" s="25">
        <f t="shared" ref="D78:G78" si="134">D76-D77</f>
        <v>117902</v>
      </c>
      <c r="E78" s="25">
        <f t="shared" si="134"/>
        <v>131193</v>
      </c>
      <c r="F78" s="25">
        <f t="shared" si="134"/>
        <v>39846</v>
      </c>
      <c r="G78" s="25">
        <f t="shared" si="134"/>
        <v>55228</v>
      </c>
      <c r="H78" s="2">
        <f>H76-H77</f>
        <v>124416</v>
      </c>
      <c r="I78" s="2">
        <f t="shared" ref="I78" si="135">I76-I77</f>
        <v>141486</v>
      </c>
      <c r="J78" s="2">
        <f t="shared" ref="J78" si="136">J76-J77</f>
        <v>164985</v>
      </c>
      <c r="K78" s="2">
        <f t="shared" ref="K78" si="137">K76-K77</f>
        <v>172672</v>
      </c>
      <c r="L78" s="2">
        <f t="shared" ref="L78" si="138">L76-L77</f>
        <v>419977</v>
      </c>
      <c r="M78" s="2"/>
      <c r="N78" s="2"/>
    </row>
    <row r="79" spans="1:25" ht="15" thickBot="1" x14ac:dyDescent="0.35">
      <c r="A79" s="30"/>
      <c r="B79" s="28"/>
      <c r="C79" s="1" t="s">
        <v>1</v>
      </c>
      <c r="D79" s="9">
        <f t="shared" ref="D79:G79" si="139">D78/D76</f>
        <v>5.8208664896573989E-2</v>
      </c>
      <c r="E79" s="9">
        <f t="shared" si="139"/>
        <v>6.1377071820619682E-2</v>
      </c>
      <c r="F79" s="9">
        <f t="shared" si="139"/>
        <v>1.8238601331894849E-2</v>
      </c>
      <c r="G79" s="9">
        <f t="shared" si="139"/>
        <v>2.4409561575492497E-2</v>
      </c>
      <c r="H79" s="3">
        <f>H78/H76</f>
        <v>5.2022751591110271E-2</v>
      </c>
      <c r="I79" s="3">
        <f t="shared" ref="I79" si="140">I78/I76</f>
        <v>4.9679317243834765E-2</v>
      </c>
      <c r="J79" s="3">
        <f t="shared" ref="J79" si="141">J78/J76</f>
        <v>5.8101309018248642E-2</v>
      </c>
      <c r="K79" s="3">
        <f t="shared" ref="K79" si="142">K78/K76</f>
        <v>5.9412672262754637E-2</v>
      </c>
      <c r="L79" s="3">
        <f t="shared" ref="L79" si="143">L78/L76</f>
        <v>0.12143475502666218</v>
      </c>
    </row>
    <row r="80" spans="1:25" s="17" customFormat="1" x14ac:dyDescent="0.3">
      <c r="A80" s="31" t="s">
        <v>18</v>
      </c>
      <c r="B80" s="34" t="s">
        <v>14</v>
      </c>
      <c r="C80" s="19" t="s">
        <v>17</v>
      </c>
      <c r="D80" s="14">
        <f t="shared" ref="D80:G80" si="144">SUM(D5,D20,D35,D50,D65)</f>
        <v>1330</v>
      </c>
      <c r="E80" s="14">
        <f t="shared" si="144"/>
        <v>1200</v>
      </c>
      <c r="F80" s="14">
        <f t="shared" si="144"/>
        <v>1245</v>
      </c>
      <c r="G80" s="14">
        <f t="shared" si="144"/>
        <v>1195</v>
      </c>
      <c r="H80" s="14">
        <f>SUM(H5,H20,H35,H50,H65)</f>
        <v>1115</v>
      </c>
      <c r="I80" s="14">
        <f t="shared" ref="I80:L80" si="145">SUM(I5,I20,I35,I50,I65)</f>
        <v>1045</v>
      </c>
      <c r="J80" s="14">
        <f t="shared" si="145"/>
        <v>1110</v>
      </c>
      <c r="K80" s="14">
        <f t="shared" si="145"/>
        <v>1040</v>
      </c>
      <c r="L80" s="14">
        <f t="shared" si="145"/>
        <v>1045</v>
      </c>
      <c r="M80" s="14"/>
      <c r="N80" s="15"/>
    </row>
    <row r="81" spans="1:25" ht="14.4" customHeight="1" x14ac:dyDescent="0.3">
      <c r="A81" s="32"/>
      <c r="B81" s="28"/>
      <c r="C81" s="1" t="s">
        <v>9</v>
      </c>
      <c r="D81" s="25">
        <f t="shared" ref="D81:G83" si="146">((D$5*D6)+(D$20*D21)+(D$35*D36)+(D$50*D51)+(D$65*D66))/D$80</f>
        <v>767177.19548872183</v>
      </c>
      <c r="E81" s="25">
        <f t="shared" si="146"/>
        <v>893019.03333333333</v>
      </c>
      <c r="F81" s="25">
        <f t="shared" si="146"/>
        <v>974000.58634538157</v>
      </c>
      <c r="G81" s="25">
        <f t="shared" si="146"/>
        <v>1110310.4937238493</v>
      </c>
      <c r="H81" s="2">
        <f>((H$5*H6)+(H$20*H21)+(H$35*H36)+(H$50*H51)+(H$65*H66))/H$80</f>
        <v>1154740.1434977578</v>
      </c>
      <c r="I81" s="2">
        <f>((I$5*I6)+(I$20*I21)+(I$35*I36)+(I$50*I51)+(I$65*I66))/I$80</f>
        <v>1232472.7129186604</v>
      </c>
      <c r="J81" s="2">
        <f>((J$5*J6)+(J$20*J21)+(J$35*J36)+(J$50*J51)+(J$65*J66))/J$80</f>
        <v>1304837.9504504504</v>
      </c>
      <c r="K81" s="2">
        <f>((K$5*K6)+(K$20*K21)+(K$35*K36)+(K$50*K51)+(K$65*K66))/K$80</f>
        <v>1355878.2884615385</v>
      </c>
      <c r="L81" s="2">
        <f>((L$5*L6)+(L$20*L21)+(L$35*L36)+(L$50*L51)+(L$65*L66))/L$80</f>
        <v>1401973.7129186604</v>
      </c>
      <c r="M81" s="2"/>
      <c r="N81" s="5"/>
    </row>
    <row r="82" spans="1:25" x14ac:dyDescent="0.3">
      <c r="A82" s="32"/>
      <c r="B82" s="28"/>
      <c r="C82" s="1" t="s">
        <v>10</v>
      </c>
      <c r="D82" s="25">
        <f t="shared" si="146"/>
        <v>650110.71428571432</v>
      </c>
      <c r="E82" s="25">
        <f t="shared" si="146"/>
        <v>764285.9916666667</v>
      </c>
      <c r="F82" s="25">
        <f t="shared" si="146"/>
        <v>809630.36144578317</v>
      </c>
      <c r="G82" s="25">
        <f t="shared" si="146"/>
        <v>911786.84937238495</v>
      </c>
      <c r="H82" s="2">
        <f t="shared" ref="H82:H83" si="147">((H$5*H7)+(H$20*H22)+(H$35*H37)+(H$50*H52)+(H$65*H67))/H$80</f>
        <v>952627.22869955155</v>
      </c>
      <c r="I82" s="2">
        <f t="shared" ref="I82:I83" si="148">((I$5*I7)+(I$20*I22)+(I$35*I37)+(I$50*I52)+(I$65*I67))/I$80</f>
        <v>1004658.4976076555</v>
      </c>
      <c r="J82" s="2">
        <f t="shared" ref="J82:L83" si="149">((J$5*J7)+(J$20*J22)+(J$35*J37)+(J$50*J52)+(J$65*J67))/J$80</f>
        <v>1105479.1531531531</v>
      </c>
      <c r="K82" s="2">
        <f t="shared" si="149"/>
        <v>1135472.1490384615</v>
      </c>
      <c r="L82" s="2">
        <f t="shared" si="149"/>
        <v>1165012.6555023924</v>
      </c>
      <c r="M82" s="2"/>
      <c r="N82" s="5"/>
    </row>
    <row r="83" spans="1:25" s="7" customFormat="1" x14ac:dyDescent="0.3">
      <c r="A83" s="32"/>
      <c r="B83" s="28"/>
      <c r="C83" s="8" t="s">
        <v>0</v>
      </c>
      <c r="D83" s="25">
        <f t="shared" si="146"/>
        <v>117066.48120300751</v>
      </c>
      <c r="E83" s="25">
        <f t="shared" si="146"/>
        <v>128733.04166666667</v>
      </c>
      <c r="F83" s="25">
        <f t="shared" si="146"/>
        <v>164370.2248995984</v>
      </c>
      <c r="G83" s="25">
        <f t="shared" si="146"/>
        <v>198523.64435146443</v>
      </c>
      <c r="H83" s="2">
        <f t="shared" si="147"/>
        <v>202112.91479820627</v>
      </c>
      <c r="I83" s="2">
        <f t="shared" si="148"/>
        <v>227814.21531100478</v>
      </c>
      <c r="J83" s="2">
        <f t="shared" si="149"/>
        <v>199358.79729729731</v>
      </c>
      <c r="K83" s="2">
        <f t="shared" si="149"/>
        <v>220406.13942307694</v>
      </c>
      <c r="L83" s="2">
        <f t="shared" si="149"/>
        <v>236961.05741626795</v>
      </c>
      <c r="M83" s="2"/>
      <c r="N83" s="5"/>
    </row>
    <row r="84" spans="1:25" s="7" customFormat="1" x14ac:dyDescent="0.3">
      <c r="A84" s="32"/>
      <c r="B84" s="28"/>
      <c r="C84" s="7" t="s">
        <v>1</v>
      </c>
      <c r="D84" s="3">
        <f t="shared" ref="D84:G84" si="150">D83/D81</f>
        <v>0.15259379696294489</v>
      </c>
      <c r="E84" s="3">
        <f t="shared" si="150"/>
        <v>0.14415486889025247</v>
      </c>
      <c r="F84" s="3">
        <f t="shared" si="150"/>
        <v>0.16875782951665755</v>
      </c>
      <c r="G84" s="3">
        <f t="shared" si="150"/>
        <v>0.17880011534939183</v>
      </c>
      <c r="H84" s="3">
        <f>H83/H81</f>
        <v>0.17502891532461798</v>
      </c>
      <c r="I84" s="3">
        <f t="shared" ref="I84:L84" si="151">I83/I81</f>
        <v>0.18484321228622597</v>
      </c>
      <c r="J84" s="3">
        <f t="shared" si="151"/>
        <v>0.15278433404582964</v>
      </c>
      <c r="K84" s="3">
        <f t="shared" si="151"/>
        <v>0.16255599141805205</v>
      </c>
      <c r="L84" s="3">
        <f t="shared" si="151"/>
        <v>0.16901961515594832</v>
      </c>
      <c r="M84" s="22"/>
      <c r="N84" s="21"/>
    </row>
    <row r="85" spans="1:25" s="17" customFormat="1" x14ac:dyDescent="0.3">
      <c r="A85" s="32"/>
      <c r="B85" s="28" t="s">
        <v>15</v>
      </c>
      <c r="C85" s="18" t="s">
        <v>17</v>
      </c>
      <c r="D85" s="16">
        <f t="shared" ref="D85:G85" si="152">SUM(D10,D25,D40,D55,D70)</f>
        <v>14290</v>
      </c>
      <c r="E85" s="16">
        <f t="shared" si="152"/>
        <v>13945</v>
      </c>
      <c r="F85" s="16">
        <f t="shared" si="152"/>
        <v>13545</v>
      </c>
      <c r="G85" s="16">
        <f t="shared" si="152"/>
        <v>13215</v>
      </c>
      <c r="H85" s="16">
        <f>SUM(H10,H25,H40,H55,H70)</f>
        <v>12385</v>
      </c>
      <c r="I85" s="16">
        <f t="shared" ref="I85:L85" si="153">SUM(I10,I25,I40,I55,I70)</f>
        <v>12425</v>
      </c>
      <c r="J85" s="16">
        <f t="shared" si="153"/>
        <v>12265</v>
      </c>
      <c r="K85" s="16">
        <f t="shared" si="153"/>
        <v>12000</v>
      </c>
      <c r="L85" s="16">
        <f t="shared" si="153"/>
        <v>11615</v>
      </c>
      <c r="M85" s="16"/>
      <c r="N85" s="23"/>
    </row>
    <row r="86" spans="1:25" ht="14.4" customHeight="1" x14ac:dyDescent="0.3">
      <c r="A86" s="32"/>
      <c r="B86" s="28"/>
      <c r="C86" s="1" t="s">
        <v>9</v>
      </c>
      <c r="D86" s="25">
        <f t="shared" ref="D86:G86" si="154">((D$10*D11)+(D$25*D26)+(D$40*D41)+(D$55*D56)+(D$70*D71))/D$85</f>
        <v>403187.49965010496</v>
      </c>
      <c r="E86" s="25">
        <f t="shared" si="154"/>
        <v>438070.84725708142</v>
      </c>
      <c r="F86" s="25">
        <f t="shared" si="154"/>
        <v>469109.38722775935</v>
      </c>
      <c r="G86" s="25">
        <f t="shared" si="154"/>
        <v>494077.90843738179</v>
      </c>
      <c r="H86" s="25">
        <f>((H$10*H11)+(H$25*H26)+(H$40*H41)+(H$55*H56)+(H$70*H71))/H$85</f>
        <v>536280.58538554702</v>
      </c>
      <c r="I86" s="2">
        <f t="shared" ref="I86:L86" si="155">((I$10*I11)+(I$25*I26)+(I$40*I41)+(I$55*I56)+(I$70*I71))/I$85</f>
        <v>567197.99718309857</v>
      </c>
      <c r="J86" s="2">
        <f t="shared" si="155"/>
        <v>593091.7456176111</v>
      </c>
      <c r="K86" s="2">
        <f t="shared" si="155"/>
        <v>603723.05458333332</v>
      </c>
      <c r="L86" s="2">
        <f t="shared" si="155"/>
        <v>645538.74730951351</v>
      </c>
      <c r="M86" s="2"/>
      <c r="N86" s="5"/>
    </row>
    <row r="87" spans="1:25" x14ac:dyDescent="0.3">
      <c r="A87" s="32"/>
      <c r="B87" s="28"/>
      <c r="C87" s="1" t="s">
        <v>10</v>
      </c>
      <c r="D87" s="25">
        <f t="shared" ref="D87:G87" si="156">((D$10*D12)+(D$25*D27)+(D$40*D42)+(D$55*D57)+(D$70*D72))/D$85</f>
        <v>307288.6508047586</v>
      </c>
      <c r="E87" s="25">
        <f t="shared" si="156"/>
        <v>335174.31695948367</v>
      </c>
      <c r="F87" s="25">
        <f t="shared" si="156"/>
        <v>365562.19379844959</v>
      </c>
      <c r="G87" s="25">
        <f t="shared" si="156"/>
        <v>388455.40257283387</v>
      </c>
      <c r="H87" s="25">
        <f t="shared" ref="H87:L88" si="157">((H$10*H12)+(H$25*H27)+(H$40*H42)+(H$55*H57)+(H$70*H72))/H$85</f>
        <v>405090.26685506658</v>
      </c>
      <c r="I87" s="2">
        <f t="shared" si="157"/>
        <v>426611.11468812876</v>
      </c>
      <c r="J87" s="2">
        <f t="shared" si="157"/>
        <v>455321.85690990626</v>
      </c>
      <c r="K87" s="2">
        <f t="shared" si="157"/>
        <v>468125.19083333336</v>
      </c>
      <c r="L87" s="2">
        <f t="shared" si="157"/>
        <v>491877.33792509686</v>
      </c>
      <c r="M87" s="2"/>
      <c r="N87" s="5"/>
    </row>
    <row r="88" spans="1:25" x14ac:dyDescent="0.3">
      <c r="A88" s="32"/>
      <c r="B88" s="28"/>
      <c r="C88" s="4" t="s">
        <v>0</v>
      </c>
      <c r="D88" s="25">
        <f t="shared" ref="D88:G88" si="158">((D$10*D13)+(D$25*D28)+(D$40*D43)+(D$55*D58)+(D$70*D73))/D$85</f>
        <v>95898.848845346394</v>
      </c>
      <c r="E88" s="25">
        <f t="shared" si="158"/>
        <v>102896.53029759771</v>
      </c>
      <c r="F88" s="25">
        <f t="shared" si="158"/>
        <v>103547.19342930971</v>
      </c>
      <c r="G88" s="25">
        <f t="shared" si="158"/>
        <v>105622.50586454786</v>
      </c>
      <c r="H88" s="25">
        <f t="shared" si="157"/>
        <v>131190.31853048041</v>
      </c>
      <c r="I88" s="2">
        <f t="shared" si="157"/>
        <v>140586.88249496982</v>
      </c>
      <c r="J88" s="2">
        <f t="shared" si="157"/>
        <v>137769.88870770484</v>
      </c>
      <c r="K88" s="2">
        <f t="shared" si="157"/>
        <v>135597.86374999999</v>
      </c>
      <c r="L88" s="2">
        <f t="shared" si="157"/>
        <v>153661.40938441671</v>
      </c>
      <c r="M88" s="2"/>
      <c r="N88" s="5"/>
    </row>
    <row r="89" spans="1:25" s="7" customFormat="1" x14ac:dyDescent="0.3">
      <c r="A89" s="32"/>
      <c r="B89" s="28"/>
      <c r="C89" s="7" t="s">
        <v>1</v>
      </c>
      <c r="D89" s="3">
        <f t="shared" ref="D89" si="159">D88/D86</f>
        <v>0.23785174125827199</v>
      </c>
      <c r="E89" s="3">
        <f t="shared" ref="E89" si="160">E88/E86</f>
        <v>0.23488559200382716</v>
      </c>
      <c r="F89" s="3">
        <f t="shared" ref="F89" si="161">F88/F86</f>
        <v>0.22073144611586309</v>
      </c>
      <c r="G89" s="3">
        <f t="shared" ref="G89" si="162">G88/G86</f>
        <v>0.21377702597268461</v>
      </c>
      <c r="H89" s="3">
        <f t="shared" ref="H89:L89" si="163">H88/H86</f>
        <v>0.24462999800032673</v>
      </c>
      <c r="I89" s="3">
        <f t="shared" si="163"/>
        <v>0.24786209259054667</v>
      </c>
      <c r="J89" s="3">
        <f t="shared" si="163"/>
        <v>0.23229102364970419</v>
      </c>
      <c r="K89" s="3">
        <f t="shared" si="163"/>
        <v>0.22460275903093427</v>
      </c>
      <c r="L89" s="3">
        <f t="shared" si="163"/>
        <v>0.23803591964827694</v>
      </c>
      <c r="M89" s="22"/>
      <c r="N89" s="11"/>
      <c r="Y89" s="7" t="s">
        <v>19</v>
      </c>
    </row>
    <row r="90" spans="1:25" s="17" customFormat="1" x14ac:dyDescent="0.3">
      <c r="A90" s="32"/>
      <c r="B90" s="28" t="s">
        <v>16</v>
      </c>
      <c r="C90" s="18" t="s">
        <v>17</v>
      </c>
      <c r="D90" s="16">
        <f t="shared" ref="D90:G90" si="164">SUM(D15,D30,D45,D60,D75)</f>
        <v>4905</v>
      </c>
      <c r="E90" s="16">
        <f t="shared" si="164"/>
        <v>4320</v>
      </c>
      <c r="F90" s="16">
        <f t="shared" si="164"/>
        <v>3835</v>
      </c>
      <c r="G90" s="16">
        <f t="shared" si="164"/>
        <v>3710</v>
      </c>
      <c r="H90" s="16">
        <f>SUM(H15,H30,H45,H60,H75)</f>
        <v>3205</v>
      </c>
      <c r="I90" s="16">
        <f t="shared" ref="I90:L90" si="165">SUM(I15,I30,I45,I60,I75)</f>
        <v>2845</v>
      </c>
      <c r="J90" s="16">
        <f t="shared" si="165"/>
        <v>2680</v>
      </c>
      <c r="K90" s="16">
        <f t="shared" si="165"/>
        <v>2520</v>
      </c>
      <c r="L90" s="16">
        <f t="shared" si="165"/>
        <v>2265</v>
      </c>
      <c r="M90" s="16"/>
      <c r="N90" s="23"/>
    </row>
    <row r="91" spans="1:25" x14ac:dyDescent="0.3">
      <c r="A91" s="32"/>
      <c r="B91" s="28"/>
      <c r="C91" s="1" t="s">
        <v>9</v>
      </c>
      <c r="D91" s="25">
        <f t="shared" ref="D91:G91" si="166">((D$15*D16)+(D$30*D31)+(D$45*D46)+(D$60*D61)+(D$75*D76))/D$90</f>
        <v>958840.71355759434</v>
      </c>
      <c r="E91" s="25">
        <f t="shared" si="166"/>
        <v>1092789.5393518519</v>
      </c>
      <c r="F91" s="25">
        <f t="shared" si="166"/>
        <v>1220352.1916558018</v>
      </c>
      <c r="G91" s="25">
        <f t="shared" si="166"/>
        <v>1195256.588948787</v>
      </c>
      <c r="H91" s="25">
        <f>((H$15*H16)+(H$30*H31)+(H$45*H46)+(H$60*H61)+(H$75*H76))/H$90</f>
        <v>1368919.0577223089</v>
      </c>
      <c r="I91" s="2">
        <f t="shared" ref="I91:L91" si="167">((I$15*I16)+(I$30*I31)+(I$45*I46)+(I$60*I61)+(I$75*I76))/I$90</f>
        <v>1771931.9490333919</v>
      </c>
      <c r="J91" s="2">
        <f t="shared" si="167"/>
        <v>1799555.2164179105</v>
      </c>
      <c r="K91" s="2">
        <f t="shared" si="167"/>
        <v>1921484.5297619049</v>
      </c>
      <c r="L91" s="2">
        <f t="shared" si="167"/>
        <v>2415715.0066225166</v>
      </c>
      <c r="M91" s="2"/>
      <c r="N91" s="5"/>
    </row>
    <row r="92" spans="1:25" x14ac:dyDescent="0.3">
      <c r="A92" s="32"/>
      <c r="B92" s="28"/>
      <c r="C92" s="1" t="s">
        <v>10</v>
      </c>
      <c r="D92" s="25">
        <f t="shared" ref="D92:G92" si="168">((D$15*D17)+(D$30*D32)+(D$45*D47)+(D$60*D62)+(D$75*D77))/D$90</f>
        <v>898919.15800203872</v>
      </c>
      <c r="E92" s="25">
        <f t="shared" si="168"/>
        <v>1021557.4872685185</v>
      </c>
      <c r="F92" s="25">
        <f t="shared" si="168"/>
        <v>1191769.0795306389</v>
      </c>
      <c r="G92" s="25">
        <f t="shared" si="168"/>
        <v>1161283.0471698113</v>
      </c>
      <c r="H92" s="25">
        <f t="shared" ref="H92:L93" si="169">((H$15*H17)+(H$30*H32)+(H$45*H47)+(H$60*H62)+(H$75*H77))/H$90</f>
        <v>1293228.7940717628</v>
      </c>
      <c r="I92" s="2">
        <f t="shared" si="169"/>
        <v>1677115.5114235501</v>
      </c>
      <c r="J92" s="2">
        <f t="shared" si="169"/>
        <v>1688654.0802238807</v>
      </c>
      <c r="K92" s="2">
        <f t="shared" si="169"/>
        <v>1805343.1964285714</v>
      </c>
      <c r="L92" s="2">
        <f t="shared" si="169"/>
        <v>2120585.9867549669</v>
      </c>
      <c r="M92" s="2"/>
      <c r="N92" s="5"/>
    </row>
    <row r="93" spans="1:25" x14ac:dyDescent="0.3">
      <c r="A93" s="32"/>
      <c r="B93" s="28"/>
      <c r="C93" s="4" t="s">
        <v>0</v>
      </c>
      <c r="D93" s="25">
        <f t="shared" ref="D93:G93" si="170">((D$15*D18)+(D$30*D33)+(D$45*D48)+(D$60*D63)+(D$75*D78))/D$90</f>
        <v>59921.555555555555</v>
      </c>
      <c r="E93" s="25">
        <f t="shared" si="170"/>
        <v>71232.052083333328</v>
      </c>
      <c r="F93" s="25">
        <f t="shared" si="170"/>
        <v>28583.112125162974</v>
      </c>
      <c r="G93" s="25">
        <f t="shared" si="170"/>
        <v>33973.541778975741</v>
      </c>
      <c r="H93" s="25">
        <f t="shared" si="169"/>
        <v>75690.263650546025</v>
      </c>
      <c r="I93" s="2">
        <f t="shared" si="169"/>
        <v>94816.437609841829</v>
      </c>
      <c r="J93" s="2">
        <f t="shared" si="169"/>
        <v>110901.13619402985</v>
      </c>
      <c r="K93" s="2">
        <f t="shared" si="169"/>
        <v>116141.33333333333</v>
      </c>
      <c r="L93" s="2">
        <f t="shared" si="169"/>
        <v>295129.01986754965</v>
      </c>
      <c r="M93" s="2"/>
      <c r="N93" s="5"/>
    </row>
    <row r="94" spans="1:25" s="7" customFormat="1" ht="15" thickBot="1" x14ac:dyDescent="0.35">
      <c r="A94" s="33"/>
      <c r="B94" s="29"/>
      <c r="C94" s="10" t="s">
        <v>1</v>
      </c>
      <c r="D94" s="6">
        <f t="shared" ref="D94" si="171">D93/D91</f>
        <v>6.249375387203588E-2</v>
      </c>
      <c r="E94" s="6">
        <f t="shared" ref="E94" si="172">E93/E91</f>
        <v>6.5183687725984277E-2</v>
      </c>
      <c r="F94" s="6">
        <f t="shared" ref="F94" si="173">F93/F91</f>
        <v>2.3422018922570828E-2</v>
      </c>
      <c r="G94" s="6">
        <f t="shared" ref="G94" si="174">G93/G91</f>
        <v>2.842363898521157E-2</v>
      </c>
      <c r="H94" s="6">
        <f t="shared" ref="H94:L94" si="175">H93/H91</f>
        <v>5.529199350652924E-2</v>
      </c>
      <c r="I94" s="6">
        <f t="shared" si="175"/>
        <v>5.3510202613348226E-2</v>
      </c>
      <c r="J94" s="6">
        <f t="shared" si="175"/>
        <v>6.1626970477062198E-2</v>
      </c>
      <c r="K94" s="6">
        <f t="shared" si="175"/>
        <v>6.0443543278344607E-2</v>
      </c>
      <c r="L94" s="6">
        <f t="shared" si="175"/>
        <v>0.12217046259946795</v>
      </c>
      <c r="M94" s="12"/>
      <c r="N94" s="13"/>
    </row>
    <row r="95" spans="1:25" x14ac:dyDescent="0.3">
      <c r="H95" s="20"/>
    </row>
    <row r="97" spans="2:3" x14ac:dyDescent="0.3">
      <c r="B97" s="1" t="s">
        <v>11</v>
      </c>
    </row>
    <row r="98" spans="2:3" x14ac:dyDescent="0.3">
      <c r="B98" s="1" t="s">
        <v>12</v>
      </c>
      <c r="C98" s="1" t="s">
        <v>13</v>
      </c>
    </row>
    <row r="100" spans="2:3" x14ac:dyDescent="0.3">
      <c r="B100" s="24" t="s">
        <v>22</v>
      </c>
    </row>
  </sheetData>
  <mergeCells count="25">
    <mergeCell ref="B75:B79"/>
    <mergeCell ref="B80:B84"/>
    <mergeCell ref="B85:B89"/>
    <mergeCell ref="C2:I2"/>
    <mergeCell ref="B50:B54"/>
    <mergeCell ref="B55:B59"/>
    <mergeCell ref="B60:B64"/>
    <mergeCell ref="B65:B69"/>
    <mergeCell ref="B70:B74"/>
    <mergeCell ref="B90:B94"/>
    <mergeCell ref="A20:A34"/>
    <mergeCell ref="A5:A19"/>
    <mergeCell ref="A50:A64"/>
    <mergeCell ref="A35:A49"/>
    <mergeCell ref="A65:A79"/>
    <mergeCell ref="A80:A94"/>
    <mergeCell ref="B10:B14"/>
    <mergeCell ref="B5:B9"/>
    <mergeCell ref="B20:B24"/>
    <mergeCell ref="B25:B29"/>
    <mergeCell ref="B30:B34"/>
    <mergeCell ref="B15:B19"/>
    <mergeCell ref="B35:B39"/>
    <mergeCell ref="B40:B44"/>
    <mergeCell ref="B45:B49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1CC0F58A31E342884B937D94913CE1" ma:contentTypeVersion="1" ma:contentTypeDescription="Create a new document." ma:contentTypeScope="" ma:versionID="9629b649ea0d514bbd082ae469f3993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A59CEA8-E874-4695-8CC8-A059F15E4AB4}"/>
</file>

<file path=customXml/itemProps2.xml><?xml version="1.0" encoding="utf-8"?>
<ds:datastoreItem xmlns:ds="http://schemas.openxmlformats.org/officeDocument/2006/customXml" ds:itemID="{3B5CDDCB-A882-427E-BF38-8BEF69121AD9}"/>
</file>

<file path=customXml/itemProps3.xml><?xml version="1.0" encoding="utf-8"?>
<ds:datastoreItem xmlns:ds="http://schemas.openxmlformats.org/officeDocument/2006/customXml" ds:itemID="{1FFE4E5B-99D6-431A-897D-7DB068F295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Shrutika Sainani</dc:creator>
  <cp:lastModifiedBy>Shrutika Sainani</cp:lastModifiedBy>
  <dcterms:created xsi:type="dcterms:W3CDTF">2017-11-15T00:08:03Z</dcterms:created>
  <dcterms:modified xsi:type="dcterms:W3CDTF">2017-11-15T21:57:45Z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0x010100761CC0F58A31E342884B937D94913CE1</vt:lpwstr>
  </property>
</Properties>
</file>